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esktop\GA2025_August\"/>
    </mc:Choice>
  </mc:AlternateContent>
  <xr:revisionPtr revIDLastSave="0" documentId="13_ncr:1_{C0CFBBBD-D538-41CE-BF66-BF41D336BA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2021_Budget2022" sheetId="3" r:id="rId1"/>
    <sheet name="Ark1" sheetId="4" r:id="rId2"/>
  </sheets>
  <definedNames>
    <definedName name="_xlnm.Print_Area" localSheetId="0">Report2021_Budget2022!$A$1:$Y$114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57" i="3" l="1"/>
  <c r="Y84" i="3"/>
  <c r="Y78" i="3"/>
  <c r="Y63" i="3"/>
  <c r="Y69" i="3"/>
  <c r="Y111" i="3"/>
  <c r="Y10" i="3"/>
  <c r="X13" i="3"/>
  <c r="Y19" i="3"/>
  <c r="Y28" i="3"/>
  <c r="Y41" i="3"/>
  <c r="Y113" i="3"/>
  <c r="AC10" i="3"/>
  <c r="AC19" i="3"/>
  <c r="AC28" i="3"/>
  <c r="AC41" i="3"/>
  <c r="AC57" i="3"/>
  <c r="AC63" i="3"/>
  <c r="AC69" i="3"/>
  <c r="AC78" i="3"/>
  <c r="AC84" i="3"/>
  <c r="AC111" i="3"/>
  <c r="AC113" i="3"/>
  <c r="AA19" i="3"/>
  <c r="AA28" i="3"/>
  <c r="AA10" i="3"/>
  <c r="AA41" i="3"/>
  <c r="AA63" i="3"/>
  <c r="AA69" i="3"/>
  <c r="AA84" i="3"/>
  <c r="AA57" i="3"/>
  <c r="AA78" i="3"/>
  <c r="AA111" i="3"/>
  <c r="AA113" i="3"/>
  <c r="A9" i="4"/>
  <c r="B9" i="4"/>
  <c r="C9" i="4"/>
  <c r="P56" i="3"/>
  <c r="Q28" i="3"/>
  <c r="Q19" i="3"/>
  <c r="Q10" i="3"/>
  <c r="Q84" i="3"/>
  <c r="Q78" i="3"/>
  <c r="Q69" i="3"/>
  <c r="Q103" i="3"/>
  <c r="Q57" i="3"/>
  <c r="W103" i="3"/>
  <c r="W84" i="3"/>
  <c r="W78" i="3"/>
  <c r="W69" i="3"/>
  <c r="W57" i="3"/>
  <c r="W28" i="3"/>
  <c r="W19" i="3"/>
  <c r="W10" i="3"/>
  <c r="J13" i="3"/>
  <c r="T78" i="3"/>
  <c r="T103" i="3"/>
  <c r="T84" i="3"/>
  <c r="T69" i="3"/>
  <c r="T57" i="3"/>
  <c r="T28" i="3"/>
  <c r="T19" i="3"/>
  <c r="T10" i="3"/>
  <c r="M101" i="3"/>
  <c r="N103" i="3"/>
  <c r="N84" i="3"/>
  <c r="N78" i="3"/>
  <c r="N69" i="3"/>
  <c r="N57" i="3"/>
  <c r="N28" i="3"/>
  <c r="N19" i="3"/>
  <c r="N10" i="3"/>
  <c r="K103" i="3"/>
  <c r="K84" i="3"/>
  <c r="K78" i="3"/>
  <c r="K69" i="3"/>
  <c r="J56" i="3"/>
  <c r="K34" i="3"/>
  <c r="K28" i="3"/>
  <c r="J15" i="3"/>
  <c r="K10" i="3"/>
  <c r="I86" i="3"/>
  <c r="F86" i="3"/>
  <c r="C86" i="3"/>
  <c r="I66" i="3"/>
  <c r="F66" i="3"/>
  <c r="C66" i="3"/>
  <c r="I28" i="3"/>
  <c r="F28" i="3"/>
  <c r="C28" i="3"/>
  <c r="I19" i="3"/>
  <c r="F19" i="3"/>
  <c r="C19" i="3"/>
  <c r="I10" i="3"/>
  <c r="F10" i="3"/>
  <c r="C37" i="3"/>
  <c r="Q111" i="3"/>
  <c r="K19" i="3"/>
  <c r="K41" i="3"/>
  <c r="K57" i="3"/>
  <c r="K111" i="3"/>
  <c r="W111" i="3"/>
  <c r="N41" i="3"/>
  <c r="I37" i="3"/>
  <c r="F89" i="3"/>
  <c r="W41" i="3"/>
  <c r="Q41" i="3"/>
  <c r="C89" i="3"/>
  <c r="F37" i="3"/>
  <c r="I89" i="3"/>
  <c r="N111" i="3"/>
  <c r="T41" i="3"/>
  <c r="T111" i="3"/>
  <c r="I97" i="3"/>
  <c r="C97" i="3"/>
  <c r="N113" i="3"/>
  <c r="Q113" i="3"/>
  <c r="F97" i="3"/>
  <c r="W113" i="3"/>
  <c r="K113" i="3"/>
  <c r="T113" i="3"/>
</calcChain>
</file>

<file path=xl/sharedStrings.xml><?xml version="1.0" encoding="utf-8"?>
<sst xmlns="http://schemas.openxmlformats.org/spreadsheetml/2006/main" count="87" uniqueCount="76">
  <si>
    <t>Budget</t>
  </si>
  <si>
    <t>Income</t>
  </si>
  <si>
    <t>Cash balance</t>
  </si>
  <si>
    <t>Additional royalties EJTE</t>
  </si>
  <si>
    <t>Editorial expenses T&amp;F</t>
  </si>
  <si>
    <t>Royalties book Becoming a TE</t>
  </si>
  <si>
    <t>Conferences</t>
  </si>
  <si>
    <t>Total Income</t>
  </si>
  <si>
    <t>Costs</t>
  </si>
  <si>
    <t>Office rent</t>
  </si>
  <si>
    <t>Travel costs treasurer</t>
  </si>
  <si>
    <t>Business taxes and fees</t>
  </si>
  <si>
    <t>Office expenses, supplies, maintenance</t>
  </si>
  <si>
    <t>Winter Conference</t>
  </si>
  <si>
    <t>Spring Conference</t>
  </si>
  <si>
    <t>Annual Conference</t>
  </si>
  <si>
    <t>Direct costs conferences</t>
  </si>
  <si>
    <t>Total costs</t>
  </si>
  <si>
    <t>Actuals</t>
  </si>
  <si>
    <t>Leadership project</t>
  </si>
  <si>
    <t xml:space="preserve">Winter Conference </t>
  </si>
  <si>
    <t xml:space="preserve">Annual Conference </t>
  </si>
  <si>
    <t>Membership fees</t>
  </si>
  <si>
    <t xml:space="preserve">Result </t>
  </si>
  <si>
    <t>Cheque costs and bank costs</t>
  </si>
  <si>
    <t>Payment differences and interests</t>
  </si>
  <si>
    <t>Reduction on income taxes</t>
  </si>
  <si>
    <t>December 2014</t>
  </si>
  <si>
    <t>RDC - Working Space</t>
  </si>
  <si>
    <t>Other operating charges (VAT)</t>
  </si>
  <si>
    <t>Website revamping</t>
  </si>
  <si>
    <t>December 2015</t>
  </si>
  <si>
    <t>Translation</t>
  </si>
  <si>
    <t>External training charges</t>
  </si>
  <si>
    <t>Royalties EJTE</t>
  </si>
  <si>
    <t>Withholding Tax on Royalties</t>
  </si>
  <si>
    <t>ATEE Awards</t>
  </si>
  <si>
    <t>Advertising material</t>
  </si>
  <si>
    <t>Fees</t>
  </si>
  <si>
    <t>Institutional members fees</t>
  </si>
  <si>
    <t>Individual members fees</t>
  </si>
  <si>
    <t>Bank costs</t>
  </si>
  <si>
    <t>Conference support</t>
  </si>
  <si>
    <t>Other Incomes</t>
  </si>
  <si>
    <t>Contingencies</t>
  </si>
  <si>
    <t>Lawyer</t>
  </si>
  <si>
    <t xml:space="preserve">Expenses AC meetings </t>
  </si>
  <si>
    <t>Social Media Editor EJTE</t>
  </si>
  <si>
    <t>Accountant</t>
  </si>
  <si>
    <t>External Payroll Provider</t>
  </si>
  <si>
    <t>General costs</t>
  </si>
  <si>
    <t>Travel costs + representation</t>
  </si>
  <si>
    <t>Other meetings/representation</t>
  </si>
  <si>
    <t>Secretariat staff</t>
  </si>
  <si>
    <t>Membership LLL platform - FAIB</t>
  </si>
  <si>
    <t>RDCs activities</t>
  </si>
  <si>
    <t>Fees Editors EJTE</t>
  </si>
  <si>
    <t>Expenses Ethical Committee</t>
  </si>
  <si>
    <t>Insurance AC members</t>
  </si>
  <si>
    <t>IT consultant</t>
  </si>
  <si>
    <t>Editorial Expenses EJTE</t>
  </si>
  <si>
    <t>Expenses Editors EJTE</t>
  </si>
  <si>
    <t>Chargeback</t>
  </si>
  <si>
    <t>Miscellaneous Operating Income</t>
  </si>
  <si>
    <t>Amortisation/Depreciation office inventory</t>
  </si>
  <si>
    <t>Fees to be charged (chargeback)</t>
  </si>
  <si>
    <t>Royalties books series</t>
  </si>
  <si>
    <t>Online webinars - conferences</t>
  </si>
  <si>
    <t xml:space="preserve">Routledge </t>
  </si>
  <si>
    <t>Expenses Social Media</t>
  </si>
  <si>
    <t>Online Platform</t>
  </si>
  <si>
    <t>Round difference</t>
  </si>
  <si>
    <t xml:space="preserve">Budget </t>
  </si>
  <si>
    <t>Phone bills</t>
  </si>
  <si>
    <t>Costs credit cards platform</t>
  </si>
  <si>
    <t>ATEE FINANCIAL REPORT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</si>
</sst>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Arial"/>
      <family val="2"/>
    </font>
    <font>
      <b/>
      <i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u/>
      <sz val="14"/>
      <color indexed="8"/>
      <name val="Arial"/>
      <family val="2"/>
    </font>
    <font>
      <sz val="16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9" fillId="0" borderId="0" xfId="0" applyFont="1"/>
    <xf numFmtId="0" fontId="6" fillId="0" borderId="0" xfId="0" applyFont="1"/>
    <xf numFmtId="0" fontId="3" fillId="0" borderId="5" xfId="0" applyFont="1" applyBorder="1" applyAlignment="1">
      <alignment horizontal="center"/>
    </xf>
    <xf numFmtId="0" fontId="8" fillId="0" borderId="0" xfId="0" applyFont="1"/>
    <xf numFmtId="0" fontId="3" fillId="0" borderId="1" xfId="0" applyFont="1" applyBorder="1"/>
    <xf numFmtId="4" fontId="3" fillId="0" borderId="1" xfId="0" applyNumberFormat="1" applyFont="1" applyBorder="1"/>
    <xf numFmtId="0" fontId="11" fillId="0" borderId="0" xfId="0" applyFont="1"/>
    <xf numFmtId="0" fontId="1" fillId="0" borderId="12" xfId="0" applyFont="1" applyBorder="1"/>
    <xf numFmtId="4" fontId="1" fillId="0" borderId="12" xfId="0" quotePrefix="1" applyNumberFormat="1" applyFont="1" applyBorder="1" applyAlignment="1">
      <alignment horizontal="right"/>
    </xf>
    <xf numFmtId="4" fontId="1" fillId="0" borderId="12" xfId="0" applyNumberFormat="1" applyFont="1" applyBorder="1"/>
    <xf numFmtId="4" fontId="1" fillId="0" borderId="13" xfId="0" applyNumberFormat="1" applyFont="1" applyBorder="1"/>
    <xf numFmtId="0" fontId="4" fillId="0" borderId="12" xfId="0" applyFont="1" applyBorder="1"/>
    <xf numFmtId="4" fontId="4" fillId="0" borderId="12" xfId="0" applyNumberFormat="1" applyFont="1" applyBorder="1"/>
    <xf numFmtId="4" fontId="7" fillId="0" borderId="12" xfId="0" applyNumberFormat="1" applyFont="1" applyBorder="1"/>
    <xf numFmtId="4" fontId="7" fillId="0" borderId="14" xfId="0" applyNumberFormat="1" applyFont="1" applyBorder="1"/>
    <xf numFmtId="0" fontId="7" fillId="0" borderId="12" xfId="0" applyFont="1" applyBorder="1"/>
    <xf numFmtId="0" fontId="1" fillId="4" borderId="12" xfId="0" applyFont="1" applyFill="1" applyBorder="1"/>
    <xf numFmtId="4" fontId="4" fillId="0" borderId="12" xfId="0" quotePrefix="1" applyNumberFormat="1" applyFont="1" applyBorder="1"/>
    <xf numFmtId="4" fontId="1" fillId="0" borderId="14" xfId="0" applyNumberFormat="1" applyFont="1" applyBorder="1"/>
    <xf numFmtId="0" fontId="12" fillId="0" borderId="12" xfId="0" applyFont="1" applyBorder="1"/>
    <xf numFmtId="4" fontId="11" fillId="0" borderId="1" xfId="0" applyNumberFormat="1" applyFont="1" applyBorder="1"/>
    <xf numFmtId="0" fontId="11" fillId="0" borderId="1" xfId="0" applyFont="1" applyBorder="1"/>
    <xf numFmtId="4" fontId="8" fillId="0" borderId="12" xfId="0" applyNumberFormat="1" applyFont="1" applyBorder="1"/>
    <xf numFmtId="0" fontId="8" fillId="0" borderId="12" xfId="0" applyFont="1" applyBorder="1"/>
    <xf numFmtId="0" fontId="13" fillId="0" borderId="12" xfId="0" applyFont="1" applyBorder="1"/>
    <xf numFmtId="0" fontId="5" fillId="0" borderId="1" xfId="0" applyFont="1" applyBorder="1"/>
    <xf numFmtId="4" fontId="14" fillId="0" borderId="1" xfId="0" applyNumberFormat="1" applyFont="1" applyBorder="1"/>
    <xf numFmtId="0" fontId="14" fillId="0" borderId="1" xfId="0" applyFont="1" applyBorder="1"/>
    <xf numFmtId="4" fontId="5" fillId="0" borderId="1" xfId="0" applyNumberFormat="1" applyFont="1" applyBorder="1"/>
    <xf numFmtId="0" fontId="14" fillId="0" borderId="0" xfId="0" applyFont="1"/>
    <xf numFmtId="0" fontId="9" fillId="0" borderId="12" xfId="0" applyFont="1" applyBorder="1"/>
    <xf numFmtId="4" fontId="9" fillId="0" borderId="12" xfId="0" applyNumberFormat="1" applyFont="1" applyBorder="1"/>
    <xf numFmtId="4" fontId="9" fillId="0" borderId="13" xfId="0" applyNumberFormat="1" applyFont="1" applyBorder="1"/>
    <xf numFmtId="4" fontId="10" fillId="0" borderId="12" xfId="0" applyNumberFormat="1" applyFont="1" applyBorder="1"/>
    <xf numFmtId="4" fontId="6" fillId="0" borderId="12" xfId="0" applyNumberFormat="1" applyFont="1" applyBorder="1"/>
    <xf numFmtId="0" fontId="6" fillId="0" borderId="12" xfId="0" applyFont="1" applyBorder="1"/>
    <xf numFmtId="0" fontId="9" fillId="4" borderId="12" xfId="0" applyFont="1" applyFill="1" applyBorder="1"/>
    <xf numFmtId="0" fontId="1" fillId="0" borderId="4" xfId="0" applyFont="1" applyBorder="1"/>
    <xf numFmtId="0" fontId="3" fillId="2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7" fontId="3" fillId="3" borderId="5" xfId="0" quotePrefix="1" applyNumberFormat="1" applyFont="1" applyFill="1" applyBorder="1" applyAlignment="1">
      <alignment horizontal="center"/>
    </xf>
    <xf numFmtId="0" fontId="1" fillId="0" borderId="5" xfId="0" applyFont="1" applyBorder="1"/>
    <xf numFmtId="2" fontId="0" fillId="0" borderId="0" xfId="0" applyNumberFormat="1"/>
    <xf numFmtId="49" fontId="15" fillId="0" borderId="0" xfId="0" applyNumberFormat="1" applyFont="1" applyAlignment="1">
      <alignment horizontal="center" vertical="center"/>
    </xf>
    <xf numFmtId="4" fontId="1" fillId="4" borderId="12" xfId="0" applyNumberFormat="1" applyFont="1" applyFill="1" applyBorder="1"/>
    <xf numFmtId="0" fontId="1" fillId="4" borderId="0" xfId="0" applyFont="1" applyFill="1"/>
    <xf numFmtId="0" fontId="7" fillId="4" borderId="12" xfId="0" applyFont="1" applyFill="1" applyBorder="1"/>
    <xf numFmtId="4" fontId="7" fillId="4" borderId="12" xfId="0" applyNumberFormat="1" applyFont="1" applyFill="1" applyBorder="1"/>
    <xf numFmtId="0" fontId="7" fillId="4" borderId="0" xfId="0" applyFont="1" applyFill="1"/>
    <xf numFmtId="3" fontId="9" fillId="6" borderId="8" xfId="0" applyNumberFormat="1" applyFont="1" applyFill="1" applyBorder="1"/>
    <xf numFmtId="3" fontId="9" fillId="6" borderId="0" xfId="0" applyNumberFormat="1" applyFont="1" applyFill="1"/>
    <xf numFmtId="3" fontId="7" fillId="6" borderId="8" xfId="0" applyNumberFormat="1" applyFont="1" applyFill="1" applyBorder="1"/>
    <xf numFmtId="3" fontId="7" fillId="6" borderId="0" xfId="0" applyNumberFormat="1" applyFont="1" applyFill="1"/>
    <xf numFmtId="17" fontId="3" fillId="6" borderId="4" xfId="0" quotePrefix="1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1" fillId="6" borderId="0" xfId="0" applyFont="1" applyFill="1"/>
    <xf numFmtId="4" fontId="1" fillId="6" borderId="8" xfId="0" quotePrefix="1" applyNumberFormat="1" applyFont="1" applyFill="1" applyBorder="1" applyAlignment="1">
      <alignment horizontal="right"/>
    </xf>
    <xf numFmtId="4" fontId="1" fillId="6" borderId="0" xfId="0" quotePrefix="1" applyNumberFormat="1" applyFont="1" applyFill="1" applyAlignment="1">
      <alignment horizontal="right"/>
    </xf>
    <xf numFmtId="4" fontId="1" fillId="6" borderId="8" xfId="0" applyNumberFormat="1" applyFont="1" applyFill="1" applyBorder="1"/>
    <xf numFmtId="4" fontId="1" fillId="6" borderId="0" xfId="0" applyNumberFormat="1" applyFont="1" applyFill="1"/>
    <xf numFmtId="3" fontId="9" fillId="6" borderId="7" xfId="0" applyNumberFormat="1" applyFont="1" applyFill="1" applyBorder="1"/>
    <xf numFmtId="3" fontId="1" fillId="6" borderId="8" xfId="0" applyNumberFormat="1" applyFont="1" applyFill="1" applyBorder="1"/>
    <xf numFmtId="3" fontId="1" fillId="6" borderId="0" xfId="0" applyNumberFormat="1" applyFont="1" applyFill="1"/>
    <xf numFmtId="3" fontId="10" fillId="6" borderId="8" xfId="0" applyNumberFormat="1" applyFont="1" applyFill="1" applyBorder="1"/>
    <xf numFmtId="3" fontId="1" fillId="6" borderId="7" xfId="0" applyNumberFormat="1" applyFont="1" applyFill="1" applyBorder="1"/>
    <xf numFmtId="3" fontId="4" fillId="6" borderId="8" xfId="0" applyNumberFormat="1" applyFont="1" applyFill="1" applyBorder="1"/>
    <xf numFmtId="3" fontId="4" fillId="6" borderId="0" xfId="0" applyNumberFormat="1" applyFont="1" applyFill="1"/>
    <xf numFmtId="3" fontId="3" fillId="6" borderId="2" xfId="0" applyNumberFormat="1" applyFont="1" applyFill="1" applyBorder="1"/>
    <xf numFmtId="3" fontId="3" fillId="6" borderId="3" xfId="0" applyNumberFormat="1" applyFont="1" applyFill="1" applyBorder="1"/>
    <xf numFmtId="3" fontId="9" fillId="6" borderId="8" xfId="0" applyNumberFormat="1" applyFont="1" applyFill="1" applyBorder="1" applyAlignment="1">
      <alignment horizontal="right"/>
    </xf>
    <xf numFmtId="3" fontId="5" fillId="6" borderId="2" xfId="0" applyNumberFormat="1" applyFont="1" applyFill="1" applyBorder="1"/>
    <xf numFmtId="3" fontId="5" fillId="6" borderId="3" xfId="0" applyNumberFormat="1" applyFont="1" applyFill="1" applyBorder="1"/>
    <xf numFmtId="4" fontId="9" fillId="4" borderId="12" xfId="0" applyNumberFormat="1" applyFont="1" applyFill="1" applyBorder="1"/>
    <xf numFmtId="0" fontId="9" fillId="4" borderId="0" xfId="0" applyFont="1" applyFill="1"/>
    <xf numFmtId="0" fontId="3" fillId="8" borderId="4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1" fillId="8" borderId="8" xfId="0" applyFont="1" applyFill="1" applyBorder="1"/>
    <xf numFmtId="0" fontId="1" fillId="8" borderId="9" xfId="0" applyFont="1" applyFill="1" applyBorder="1"/>
    <xf numFmtId="4" fontId="1" fillId="8" borderId="8" xfId="0" quotePrefix="1" applyNumberFormat="1" applyFont="1" applyFill="1" applyBorder="1" applyAlignment="1">
      <alignment horizontal="right"/>
    </xf>
    <xf numFmtId="4" fontId="1" fillId="8" borderId="9" xfId="0" quotePrefix="1" applyNumberFormat="1" applyFont="1" applyFill="1" applyBorder="1" applyAlignment="1">
      <alignment horizontal="right"/>
    </xf>
    <xf numFmtId="4" fontId="1" fillId="8" borderId="8" xfId="0" applyNumberFormat="1" applyFont="1" applyFill="1" applyBorder="1"/>
    <xf numFmtId="4" fontId="1" fillId="8" borderId="9" xfId="0" applyNumberFormat="1" applyFont="1" applyFill="1" applyBorder="1"/>
    <xf numFmtId="3" fontId="9" fillId="8" borderId="8" xfId="0" applyNumberFormat="1" applyFont="1" applyFill="1" applyBorder="1"/>
    <xf numFmtId="3" fontId="9" fillId="8" borderId="9" xfId="0" applyNumberFormat="1" applyFont="1" applyFill="1" applyBorder="1"/>
    <xf numFmtId="3" fontId="9" fillId="8" borderId="7" xfId="0" applyNumberFormat="1" applyFont="1" applyFill="1" applyBorder="1"/>
    <xf numFmtId="3" fontId="7" fillId="8" borderId="8" xfId="0" applyNumberFormat="1" applyFont="1" applyFill="1" applyBorder="1"/>
    <xf numFmtId="3" fontId="7" fillId="8" borderId="9" xfId="0" applyNumberFormat="1" applyFont="1" applyFill="1" applyBorder="1"/>
    <xf numFmtId="3" fontId="1" fillId="8" borderId="8" xfId="0" applyNumberFormat="1" applyFont="1" applyFill="1" applyBorder="1"/>
    <xf numFmtId="3" fontId="1" fillId="8" borderId="9" xfId="0" applyNumberFormat="1" applyFont="1" applyFill="1" applyBorder="1"/>
    <xf numFmtId="3" fontId="10" fillId="8" borderId="8" xfId="0" applyNumberFormat="1" applyFont="1" applyFill="1" applyBorder="1"/>
    <xf numFmtId="3" fontId="1" fillId="8" borderId="7" xfId="0" applyNumberFormat="1" applyFont="1" applyFill="1" applyBorder="1"/>
    <xf numFmtId="3" fontId="4" fillId="8" borderId="8" xfId="0" applyNumberFormat="1" applyFont="1" applyFill="1" applyBorder="1"/>
    <xf numFmtId="3" fontId="4" fillId="8" borderId="9" xfId="0" applyNumberFormat="1" applyFont="1" applyFill="1" applyBorder="1"/>
    <xf numFmtId="3" fontId="3" fillId="8" borderId="2" xfId="0" applyNumberFormat="1" applyFont="1" applyFill="1" applyBorder="1"/>
    <xf numFmtId="3" fontId="3" fillId="8" borderId="10" xfId="0" applyNumberFormat="1" applyFont="1" applyFill="1" applyBorder="1"/>
    <xf numFmtId="3" fontId="6" fillId="8" borderId="9" xfId="0" applyNumberFormat="1" applyFont="1" applyFill="1" applyBorder="1"/>
    <xf numFmtId="3" fontId="5" fillId="8" borderId="2" xfId="0" applyNumberFormat="1" applyFont="1" applyFill="1" applyBorder="1"/>
    <xf numFmtId="3" fontId="5" fillId="8" borderId="10" xfId="0" applyNumberFormat="1" applyFont="1" applyFill="1" applyBorder="1"/>
    <xf numFmtId="4" fontId="16" fillId="7" borderId="12" xfId="0" applyNumberFormat="1" applyFont="1" applyFill="1" applyBorder="1"/>
    <xf numFmtId="0" fontId="16" fillId="7" borderId="12" xfId="0" applyFont="1" applyFill="1" applyBorder="1"/>
    <xf numFmtId="3" fontId="10" fillId="7" borderId="8" xfId="0" applyNumberFormat="1" applyFont="1" applyFill="1" applyBorder="1"/>
    <xf numFmtId="3" fontId="10" fillId="7" borderId="0" xfId="0" applyNumberFormat="1" applyFont="1" applyFill="1"/>
    <xf numFmtId="3" fontId="10" fillId="7" borderId="9" xfId="0" applyNumberFormat="1" applyFont="1" applyFill="1" applyBorder="1"/>
    <xf numFmtId="0" fontId="16" fillId="7" borderId="0" xfId="0" applyFont="1" applyFill="1"/>
    <xf numFmtId="0" fontId="10" fillId="0" borderId="12" xfId="0" applyFont="1" applyBorder="1"/>
    <xf numFmtId="3" fontId="6" fillId="0" borderId="0" xfId="0" applyNumberFormat="1" applyFont="1"/>
    <xf numFmtId="3" fontId="11" fillId="0" borderId="0" xfId="0" applyNumberFormat="1" applyFont="1"/>
    <xf numFmtId="3" fontId="14" fillId="0" borderId="0" xfId="0" applyNumberFormat="1" applyFont="1"/>
    <xf numFmtId="4" fontId="9" fillId="0" borderId="8" xfId="0" applyNumberFormat="1" applyFont="1" applyBorder="1"/>
    <xf numFmtId="4" fontId="9" fillId="4" borderId="8" xfId="0" applyNumberFormat="1" applyFont="1" applyFill="1" applyBorder="1"/>
    <xf numFmtId="164" fontId="11" fillId="0" borderId="0" xfId="1" applyFont="1"/>
    <xf numFmtId="164" fontId="11" fillId="0" borderId="0" xfId="0" applyNumberFormat="1" applyFont="1"/>
    <xf numFmtId="164" fontId="1" fillId="0" borderId="0" xfId="0" applyNumberFormat="1" applyFont="1"/>
    <xf numFmtId="3" fontId="10" fillId="6" borderId="0" xfId="0" applyNumberFormat="1" applyFont="1" applyFill="1"/>
    <xf numFmtId="3" fontId="18" fillId="6" borderId="0" xfId="0" applyNumberFormat="1" applyFont="1" applyFill="1"/>
    <xf numFmtId="0" fontId="2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7" fontId="3" fillId="3" borderId="0" xfId="0" quotePrefix="1" applyNumberFormat="1" applyFont="1" applyFill="1" applyAlignment="1">
      <alignment horizontal="center"/>
    </xf>
    <xf numFmtId="17" fontId="3" fillId="6" borderId="12" xfId="0" quotePrefix="1" applyNumberFormat="1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8"/>
  <sheetViews>
    <sheetView tabSelected="1" topLeftCell="A114" workbookViewId="0">
      <selection activeCell="Y108" sqref="Y108"/>
    </sheetView>
  </sheetViews>
  <sheetFormatPr defaultColWidth="9.1796875" defaultRowHeight="12.5" x14ac:dyDescent="0.25"/>
  <cols>
    <col min="1" max="1" width="36.54296875" style="1" customWidth="1"/>
    <col min="2" max="2" width="10.81640625" style="1" hidden="1" customWidth="1"/>
    <col min="3" max="3" width="12" style="1" hidden="1" customWidth="1"/>
    <col min="4" max="4" width="2.453125" style="1" hidden="1" customWidth="1"/>
    <col min="5" max="5" width="10.453125" style="1" hidden="1" customWidth="1"/>
    <col min="6" max="6" width="13.453125" style="1" hidden="1" customWidth="1"/>
    <col min="7" max="7" width="4.81640625" style="1" hidden="1" customWidth="1"/>
    <col min="8" max="8" width="10.81640625" style="1" hidden="1" customWidth="1"/>
    <col min="9" max="11" width="12" style="1" hidden="1" customWidth="1"/>
    <col min="12" max="12" width="4.81640625" style="1" hidden="1" customWidth="1"/>
    <col min="13" max="13" width="10.81640625" style="1" hidden="1" customWidth="1"/>
    <col min="14" max="14" width="12" style="1" hidden="1" customWidth="1"/>
    <col min="15" max="15" width="4.81640625" style="1" hidden="1" customWidth="1"/>
    <col min="16" max="17" width="12" style="1" hidden="1" customWidth="1"/>
    <col min="18" max="18" width="4.81640625" style="1" hidden="1" customWidth="1"/>
    <col min="19" max="19" width="10.81640625" style="1" hidden="1" customWidth="1"/>
    <col min="20" max="20" width="12" style="1" hidden="1" customWidth="1"/>
    <col min="21" max="21" width="4.81640625" style="1" hidden="1" customWidth="1"/>
    <col min="22" max="22" width="10.81640625" style="1" hidden="1" customWidth="1"/>
    <col min="23" max="23" width="12" style="1" hidden="1" customWidth="1"/>
    <col min="24" max="24" width="10.81640625" style="1" customWidth="1"/>
    <col min="25" max="25" width="14.453125" style="1" customWidth="1"/>
    <col min="26" max="26" width="9.1796875" style="1"/>
    <col min="27" max="27" width="11.453125" style="1" bestFit="1" customWidth="1"/>
    <col min="28" max="28" width="9.1796875" style="1"/>
    <col min="29" max="29" width="11.453125" style="1" bestFit="1" customWidth="1"/>
    <col min="30" max="30" width="9.1796875" style="1"/>
    <col min="31" max="31" width="14.1796875" style="1" bestFit="1" customWidth="1"/>
    <col min="32" max="32" width="11.54296875" style="1" bestFit="1" customWidth="1"/>
    <col min="33" max="249" width="9.1796875" style="1"/>
    <col min="250" max="250" width="38" style="1" customWidth="1"/>
    <col min="251" max="251" width="9.1796875" style="1"/>
    <col min="252" max="252" width="12" style="1" customWidth="1"/>
    <col min="253" max="253" width="3.453125" style="1" customWidth="1"/>
    <col min="254" max="254" width="10.1796875" style="1" bestFit="1" customWidth="1"/>
    <col min="255" max="255" width="9.453125" style="1" customWidth="1"/>
    <col min="256" max="256" width="3.453125" style="1" customWidth="1"/>
    <col min="257" max="260" width="9.1796875" style="1"/>
    <col min="261" max="261" width="9.7265625" style="1" bestFit="1" customWidth="1"/>
    <col min="262" max="505" width="9.1796875" style="1"/>
    <col min="506" max="506" width="38" style="1" customWidth="1"/>
    <col min="507" max="507" width="9.1796875" style="1"/>
    <col min="508" max="508" width="12" style="1" customWidth="1"/>
    <col min="509" max="509" width="3.453125" style="1" customWidth="1"/>
    <col min="510" max="510" width="10.1796875" style="1" bestFit="1" customWidth="1"/>
    <col min="511" max="511" width="9.453125" style="1" customWidth="1"/>
    <col min="512" max="512" width="3.453125" style="1" customWidth="1"/>
    <col min="513" max="516" width="9.1796875" style="1"/>
    <col min="517" max="517" width="9.7265625" style="1" bestFit="1" customWidth="1"/>
    <col min="518" max="761" width="9.1796875" style="1"/>
    <col min="762" max="762" width="38" style="1" customWidth="1"/>
    <col min="763" max="763" width="9.1796875" style="1"/>
    <col min="764" max="764" width="12" style="1" customWidth="1"/>
    <col min="765" max="765" width="3.453125" style="1" customWidth="1"/>
    <col min="766" max="766" width="10.1796875" style="1" bestFit="1" customWidth="1"/>
    <col min="767" max="767" width="9.453125" style="1" customWidth="1"/>
    <col min="768" max="768" width="3.453125" style="1" customWidth="1"/>
    <col min="769" max="772" width="9.1796875" style="1"/>
    <col min="773" max="773" width="9.7265625" style="1" bestFit="1" customWidth="1"/>
    <col min="774" max="1017" width="9.1796875" style="1"/>
    <col min="1018" max="1018" width="38" style="1" customWidth="1"/>
    <col min="1019" max="1019" width="9.1796875" style="1"/>
    <col min="1020" max="1020" width="12" style="1" customWidth="1"/>
    <col min="1021" max="1021" width="3.453125" style="1" customWidth="1"/>
    <col min="1022" max="1022" width="10.1796875" style="1" bestFit="1" customWidth="1"/>
    <col min="1023" max="1023" width="9.453125" style="1" customWidth="1"/>
    <col min="1024" max="1024" width="3.453125" style="1" customWidth="1"/>
    <col min="1025" max="1028" width="9.1796875" style="1"/>
    <col min="1029" max="1029" width="9.7265625" style="1" bestFit="1" customWidth="1"/>
    <col min="1030" max="1273" width="9.1796875" style="1"/>
    <col min="1274" max="1274" width="38" style="1" customWidth="1"/>
    <col min="1275" max="1275" width="9.1796875" style="1"/>
    <col min="1276" max="1276" width="12" style="1" customWidth="1"/>
    <col min="1277" max="1277" width="3.453125" style="1" customWidth="1"/>
    <col min="1278" max="1278" width="10.1796875" style="1" bestFit="1" customWidth="1"/>
    <col min="1279" max="1279" width="9.453125" style="1" customWidth="1"/>
    <col min="1280" max="1280" width="3.453125" style="1" customWidth="1"/>
    <col min="1281" max="1284" width="9.1796875" style="1"/>
    <col min="1285" max="1285" width="9.7265625" style="1" bestFit="1" customWidth="1"/>
    <col min="1286" max="1529" width="9.1796875" style="1"/>
    <col min="1530" max="1530" width="38" style="1" customWidth="1"/>
    <col min="1531" max="1531" width="9.1796875" style="1"/>
    <col min="1532" max="1532" width="12" style="1" customWidth="1"/>
    <col min="1533" max="1533" width="3.453125" style="1" customWidth="1"/>
    <col min="1534" max="1534" width="10.1796875" style="1" bestFit="1" customWidth="1"/>
    <col min="1535" max="1535" width="9.453125" style="1" customWidth="1"/>
    <col min="1536" max="1536" width="3.453125" style="1" customWidth="1"/>
    <col min="1537" max="1540" width="9.1796875" style="1"/>
    <col min="1541" max="1541" width="9.7265625" style="1" bestFit="1" customWidth="1"/>
    <col min="1542" max="1785" width="9.1796875" style="1"/>
    <col min="1786" max="1786" width="38" style="1" customWidth="1"/>
    <col min="1787" max="1787" width="9.1796875" style="1"/>
    <col min="1788" max="1788" width="12" style="1" customWidth="1"/>
    <col min="1789" max="1789" width="3.453125" style="1" customWidth="1"/>
    <col min="1790" max="1790" width="10.1796875" style="1" bestFit="1" customWidth="1"/>
    <col min="1791" max="1791" width="9.453125" style="1" customWidth="1"/>
    <col min="1792" max="1792" width="3.453125" style="1" customWidth="1"/>
    <col min="1793" max="1796" width="9.1796875" style="1"/>
    <col min="1797" max="1797" width="9.7265625" style="1" bestFit="1" customWidth="1"/>
    <col min="1798" max="2041" width="9.1796875" style="1"/>
    <col min="2042" max="2042" width="38" style="1" customWidth="1"/>
    <col min="2043" max="2043" width="9.1796875" style="1"/>
    <col min="2044" max="2044" width="12" style="1" customWidth="1"/>
    <col min="2045" max="2045" width="3.453125" style="1" customWidth="1"/>
    <col min="2046" max="2046" width="10.1796875" style="1" bestFit="1" customWidth="1"/>
    <col min="2047" max="2047" width="9.453125" style="1" customWidth="1"/>
    <col min="2048" max="2048" width="3.453125" style="1" customWidth="1"/>
    <col min="2049" max="2052" width="9.1796875" style="1"/>
    <col min="2053" max="2053" width="9.7265625" style="1" bestFit="1" customWidth="1"/>
    <col min="2054" max="2297" width="9.1796875" style="1"/>
    <col min="2298" max="2298" width="38" style="1" customWidth="1"/>
    <col min="2299" max="2299" width="9.1796875" style="1"/>
    <col min="2300" max="2300" width="12" style="1" customWidth="1"/>
    <col min="2301" max="2301" width="3.453125" style="1" customWidth="1"/>
    <col min="2302" max="2302" width="10.1796875" style="1" bestFit="1" customWidth="1"/>
    <col min="2303" max="2303" width="9.453125" style="1" customWidth="1"/>
    <col min="2304" max="2304" width="3.453125" style="1" customWidth="1"/>
    <col min="2305" max="2308" width="9.1796875" style="1"/>
    <col min="2309" max="2309" width="9.7265625" style="1" bestFit="1" customWidth="1"/>
    <col min="2310" max="2553" width="9.1796875" style="1"/>
    <col min="2554" max="2554" width="38" style="1" customWidth="1"/>
    <col min="2555" max="2555" width="9.1796875" style="1"/>
    <col min="2556" max="2556" width="12" style="1" customWidth="1"/>
    <col min="2557" max="2557" width="3.453125" style="1" customWidth="1"/>
    <col min="2558" max="2558" width="10.1796875" style="1" bestFit="1" customWidth="1"/>
    <col min="2559" max="2559" width="9.453125" style="1" customWidth="1"/>
    <col min="2560" max="2560" width="3.453125" style="1" customWidth="1"/>
    <col min="2561" max="2564" width="9.1796875" style="1"/>
    <col min="2565" max="2565" width="9.7265625" style="1" bestFit="1" customWidth="1"/>
    <col min="2566" max="2809" width="9.1796875" style="1"/>
    <col min="2810" max="2810" width="38" style="1" customWidth="1"/>
    <col min="2811" max="2811" width="9.1796875" style="1"/>
    <col min="2812" max="2812" width="12" style="1" customWidth="1"/>
    <col min="2813" max="2813" width="3.453125" style="1" customWidth="1"/>
    <col min="2814" max="2814" width="10.1796875" style="1" bestFit="1" customWidth="1"/>
    <col min="2815" max="2815" width="9.453125" style="1" customWidth="1"/>
    <col min="2816" max="2816" width="3.453125" style="1" customWidth="1"/>
    <col min="2817" max="2820" width="9.1796875" style="1"/>
    <col min="2821" max="2821" width="9.7265625" style="1" bestFit="1" customWidth="1"/>
    <col min="2822" max="3065" width="9.1796875" style="1"/>
    <col min="3066" max="3066" width="38" style="1" customWidth="1"/>
    <col min="3067" max="3067" width="9.1796875" style="1"/>
    <col min="3068" max="3068" width="12" style="1" customWidth="1"/>
    <col min="3069" max="3069" width="3.453125" style="1" customWidth="1"/>
    <col min="3070" max="3070" width="10.1796875" style="1" bestFit="1" customWidth="1"/>
    <col min="3071" max="3071" width="9.453125" style="1" customWidth="1"/>
    <col min="3072" max="3072" width="3.453125" style="1" customWidth="1"/>
    <col min="3073" max="3076" width="9.1796875" style="1"/>
    <col min="3077" max="3077" width="9.7265625" style="1" bestFit="1" customWidth="1"/>
    <col min="3078" max="3321" width="9.1796875" style="1"/>
    <col min="3322" max="3322" width="38" style="1" customWidth="1"/>
    <col min="3323" max="3323" width="9.1796875" style="1"/>
    <col min="3324" max="3324" width="12" style="1" customWidth="1"/>
    <col min="3325" max="3325" width="3.453125" style="1" customWidth="1"/>
    <col min="3326" max="3326" width="10.1796875" style="1" bestFit="1" customWidth="1"/>
    <col min="3327" max="3327" width="9.453125" style="1" customWidth="1"/>
    <col min="3328" max="3328" width="3.453125" style="1" customWidth="1"/>
    <col min="3329" max="3332" width="9.1796875" style="1"/>
    <col min="3333" max="3333" width="9.7265625" style="1" bestFit="1" customWidth="1"/>
    <col min="3334" max="3577" width="9.1796875" style="1"/>
    <col min="3578" max="3578" width="38" style="1" customWidth="1"/>
    <col min="3579" max="3579" width="9.1796875" style="1"/>
    <col min="3580" max="3580" width="12" style="1" customWidth="1"/>
    <col min="3581" max="3581" width="3.453125" style="1" customWidth="1"/>
    <col min="3582" max="3582" width="10.1796875" style="1" bestFit="1" customWidth="1"/>
    <col min="3583" max="3583" width="9.453125" style="1" customWidth="1"/>
    <col min="3584" max="3584" width="3.453125" style="1" customWidth="1"/>
    <col min="3585" max="3588" width="9.1796875" style="1"/>
    <col min="3589" max="3589" width="9.7265625" style="1" bestFit="1" customWidth="1"/>
    <col min="3590" max="3833" width="9.1796875" style="1"/>
    <col min="3834" max="3834" width="38" style="1" customWidth="1"/>
    <col min="3835" max="3835" width="9.1796875" style="1"/>
    <col min="3836" max="3836" width="12" style="1" customWidth="1"/>
    <col min="3837" max="3837" width="3.453125" style="1" customWidth="1"/>
    <col min="3838" max="3838" width="10.1796875" style="1" bestFit="1" customWidth="1"/>
    <col min="3839" max="3839" width="9.453125" style="1" customWidth="1"/>
    <col min="3840" max="3840" width="3.453125" style="1" customWidth="1"/>
    <col min="3841" max="3844" width="9.1796875" style="1"/>
    <col min="3845" max="3845" width="9.7265625" style="1" bestFit="1" customWidth="1"/>
    <col min="3846" max="4089" width="9.1796875" style="1"/>
    <col min="4090" max="4090" width="38" style="1" customWidth="1"/>
    <col min="4091" max="4091" width="9.1796875" style="1"/>
    <col min="4092" max="4092" width="12" style="1" customWidth="1"/>
    <col min="4093" max="4093" width="3.453125" style="1" customWidth="1"/>
    <col min="4094" max="4094" width="10.1796875" style="1" bestFit="1" customWidth="1"/>
    <col min="4095" max="4095" width="9.453125" style="1" customWidth="1"/>
    <col min="4096" max="4096" width="3.453125" style="1" customWidth="1"/>
    <col min="4097" max="4100" width="9.1796875" style="1"/>
    <col min="4101" max="4101" width="9.7265625" style="1" bestFit="1" customWidth="1"/>
    <col min="4102" max="4345" width="9.1796875" style="1"/>
    <col min="4346" max="4346" width="38" style="1" customWidth="1"/>
    <col min="4347" max="4347" width="9.1796875" style="1"/>
    <col min="4348" max="4348" width="12" style="1" customWidth="1"/>
    <col min="4349" max="4349" width="3.453125" style="1" customWidth="1"/>
    <col min="4350" max="4350" width="10.1796875" style="1" bestFit="1" customWidth="1"/>
    <col min="4351" max="4351" width="9.453125" style="1" customWidth="1"/>
    <col min="4352" max="4352" width="3.453125" style="1" customWidth="1"/>
    <col min="4353" max="4356" width="9.1796875" style="1"/>
    <col min="4357" max="4357" width="9.7265625" style="1" bestFit="1" customWidth="1"/>
    <col min="4358" max="4601" width="9.1796875" style="1"/>
    <col min="4602" max="4602" width="38" style="1" customWidth="1"/>
    <col min="4603" max="4603" width="9.1796875" style="1"/>
    <col min="4604" max="4604" width="12" style="1" customWidth="1"/>
    <col min="4605" max="4605" width="3.453125" style="1" customWidth="1"/>
    <col min="4606" max="4606" width="10.1796875" style="1" bestFit="1" customWidth="1"/>
    <col min="4607" max="4607" width="9.453125" style="1" customWidth="1"/>
    <col min="4608" max="4608" width="3.453125" style="1" customWidth="1"/>
    <col min="4609" max="4612" width="9.1796875" style="1"/>
    <col min="4613" max="4613" width="9.7265625" style="1" bestFit="1" customWidth="1"/>
    <col min="4614" max="4857" width="9.1796875" style="1"/>
    <col min="4858" max="4858" width="38" style="1" customWidth="1"/>
    <col min="4859" max="4859" width="9.1796875" style="1"/>
    <col min="4860" max="4860" width="12" style="1" customWidth="1"/>
    <col min="4861" max="4861" width="3.453125" style="1" customWidth="1"/>
    <col min="4862" max="4862" width="10.1796875" style="1" bestFit="1" customWidth="1"/>
    <col min="4863" max="4863" width="9.453125" style="1" customWidth="1"/>
    <col min="4864" max="4864" width="3.453125" style="1" customWidth="1"/>
    <col min="4865" max="4868" width="9.1796875" style="1"/>
    <col min="4869" max="4869" width="9.7265625" style="1" bestFit="1" customWidth="1"/>
    <col min="4870" max="5113" width="9.1796875" style="1"/>
    <col min="5114" max="5114" width="38" style="1" customWidth="1"/>
    <col min="5115" max="5115" width="9.1796875" style="1"/>
    <col min="5116" max="5116" width="12" style="1" customWidth="1"/>
    <col min="5117" max="5117" width="3.453125" style="1" customWidth="1"/>
    <col min="5118" max="5118" width="10.1796875" style="1" bestFit="1" customWidth="1"/>
    <col min="5119" max="5119" width="9.453125" style="1" customWidth="1"/>
    <col min="5120" max="5120" width="3.453125" style="1" customWidth="1"/>
    <col min="5121" max="5124" width="9.1796875" style="1"/>
    <col min="5125" max="5125" width="9.7265625" style="1" bestFit="1" customWidth="1"/>
    <col min="5126" max="5369" width="9.1796875" style="1"/>
    <col min="5370" max="5370" width="38" style="1" customWidth="1"/>
    <col min="5371" max="5371" width="9.1796875" style="1"/>
    <col min="5372" max="5372" width="12" style="1" customWidth="1"/>
    <col min="5373" max="5373" width="3.453125" style="1" customWidth="1"/>
    <col min="5374" max="5374" width="10.1796875" style="1" bestFit="1" customWidth="1"/>
    <col min="5375" max="5375" width="9.453125" style="1" customWidth="1"/>
    <col min="5376" max="5376" width="3.453125" style="1" customWidth="1"/>
    <col min="5377" max="5380" width="9.1796875" style="1"/>
    <col min="5381" max="5381" width="9.7265625" style="1" bestFit="1" customWidth="1"/>
    <col min="5382" max="5625" width="9.1796875" style="1"/>
    <col min="5626" max="5626" width="38" style="1" customWidth="1"/>
    <col min="5627" max="5627" width="9.1796875" style="1"/>
    <col min="5628" max="5628" width="12" style="1" customWidth="1"/>
    <col min="5629" max="5629" width="3.453125" style="1" customWidth="1"/>
    <col min="5630" max="5630" width="10.1796875" style="1" bestFit="1" customWidth="1"/>
    <col min="5631" max="5631" width="9.453125" style="1" customWidth="1"/>
    <col min="5632" max="5632" width="3.453125" style="1" customWidth="1"/>
    <col min="5633" max="5636" width="9.1796875" style="1"/>
    <col min="5637" max="5637" width="9.7265625" style="1" bestFit="1" customWidth="1"/>
    <col min="5638" max="5881" width="9.1796875" style="1"/>
    <col min="5882" max="5882" width="38" style="1" customWidth="1"/>
    <col min="5883" max="5883" width="9.1796875" style="1"/>
    <col min="5884" max="5884" width="12" style="1" customWidth="1"/>
    <col min="5885" max="5885" width="3.453125" style="1" customWidth="1"/>
    <col min="5886" max="5886" width="10.1796875" style="1" bestFit="1" customWidth="1"/>
    <col min="5887" max="5887" width="9.453125" style="1" customWidth="1"/>
    <col min="5888" max="5888" width="3.453125" style="1" customWidth="1"/>
    <col min="5889" max="5892" width="9.1796875" style="1"/>
    <col min="5893" max="5893" width="9.7265625" style="1" bestFit="1" customWidth="1"/>
    <col min="5894" max="6137" width="9.1796875" style="1"/>
    <col min="6138" max="6138" width="38" style="1" customWidth="1"/>
    <col min="6139" max="6139" width="9.1796875" style="1"/>
    <col min="6140" max="6140" width="12" style="1" customWidth="1"/>
    <col min="6141" max="6141" width="3.453125" style="1" customWidth="1"/>
    <col min="6142" max="6142" width="10.1796875" style="1" bestFit="1" customWidth="1"/>
    <col min="6143" max="6143" width="9.453125" style="1" customWidth="1"/>
    <col min="6144" max="6144" width="3.453125" style="1" customWidth="1"/>
    <col min="6145" max="6148" width="9.1796875" style="1"/>
    <col min="6149" max="6149" width="9.7265625" style="1" bestFit="1" customWidth="1"/>
    <col min="6150" max="6393" width="9.1796875" style="1"/>
    <col min="6394" max="6394" width="38" style="1" customWidth="1"/>
    <col min="6395" max="6395" width="9.1796875" style="1"/>
    <col min="6396" max="6396" width="12" style="1" customWidth="1"/>
    <col min="6397" max="6397" width="3.453125" style="1" customWidth="1"/>
    <col min="6398" max="6398" width="10.1796875" style="1" bestFit="1" customWidth="1"/>
    <col min="6399" max="6399" width="9.453125" style="1" customWidth="1"/>
    <col min="6400" max="6400" width="3.453125" style="1" customWidth="1"/>
    <col min="6401" max="6404" width="9.1796875" style="1"/>
    <col min="6405" max="6405" width="9.7265625" style="1" bestFit="1" customWidth="1"/>
    <col min="6406" max="6649" width="9.1796875" style="1"/>
    <col min="6650" max="6650" width="38" style="1" customWidth="1"/>
    <col min="6651" max="6651" width="9.1796875" style="1"/>
    <col min="6652" max="6652" width="12" style="1" customWidth="1"/>
    <col min="6653" max="6653" width="3.453125" style="1" customWidth="1"/>
    <col min="6654" max="6654" width="10.1796875" style="1" bestFit="1" customWidth="1"/>
    <col min="6655" max="6655" width="9.453125" style="1" customWidth="1"/>
    <col min="6656" max="6656" width="3.453125" style="1" customWidth="1"/>
    <col min="6657" max="6660" width="9.1796875" style="1"/>
    <col min="6661" max="6661" width="9.7265625" style="1" bestFit="1" customWidth="1"/>
    <col min="6662" max="6905" width="9.1796875" style="1"/>
    <col min="6906" max="6906" width="38" style="1" customWidth="1"/>
    <col min="6907" max="6907" width="9.1796875" style="1"/>
    <col min="6908" max="6908" width="12" style="1" customWidth="1"/>
    <col min="6909" max="6909" width="3.453125" style="1" customWidth="1"/>
    <col min="6910" max="6910" width="10.1796875" style="1" bestFit="1" customWidth="1"/>
    <col min="6911" max="6911" width="9.453125" style="1" customWidth="1"/>
    <col min="6912" max="6912" width="3.453125" style="1" customWidth="1"/>
    <col min="6913" max="6916" width="9.1796875" style="1"/>
    <col min="6917" max="6917" width="9.7265625" style="1" bestFit="1" customWidth="1"/>
    <col min="6918" max="7161" width="9.1796875" style="1"/>
    <col min="7162" max="7162" width="38" style="1" customWidth="1"/>
    <col min="7163" max="7163" width="9.1796875" style="1"/>
    <col min="7164" max="7164" width="12" style="1" customWidth="1"/>
    <col min="7165" max="7165" width="3.453125" style="1" customWidth="1"/>
    <col min="7166" max="7166" width="10.1796875" style="1" bestFit="1" customWidth="1"/>
    <col min="7167" max="7167" width="9.453125" style="1" customWidth="1"/>
    <col min="7168" max="7168" width="3.453125" style="1" customWidth="1"/>
    <col min="7169" max="7172" width="9.1796875" style="1"/>
    <col min="7173" max="7173" width="9.7265625" style="1" bestFit="1" customWidth="1"/>
    <col min="7174" max="7417" width="9.1796875" style="1"/>
    <col min="7418" max="7418" width="38" style="1" customWidth="1"/>
    <col min="7419" max="7419" width="9.1796875" style="1"/>
    <col min="7420" max="7420" width="12" style="1" customWidth="1"/>
    <col min="7421" max="7421" width="3.453125" style="1" customWidth="1"/>
    <col min="7422" max="7422" width="10.1796875" style="1" bestFit="1" customWidth="1"/>
    <col min="7423" max="7423" width="9.453125" style="1" customWidth="1"/>
    <col min="7424" max="7424" width="3.453125" style="1" customWidth="1"/>
    <col min="7425" max="7428" width="9.1796875" style="1"/>
    <col min="7429" max="7429" width="9.7265625" style="1" bestFit="1" customWidth="1"/>
    <col min="7430" max="7673" width="9.1796875" style="1"/>
    <col min="7674" max="7674" width="38" style="1" customWidth="1"/>
    <col min="7675" max="7675" width="9.1796875" style="1"/>
    <col min="7676" max="7676" width="12" style="1" customWidth="1"/>
    <col min="7677" max="7677" width="3.453125" style="1" customWidth="1"/>
    <col min="7678" max="7678" width="10.1796875" style="1" bestFit="1" customWidth="1"/>
    <col min="7679" max="7679" width="9.453125" style="1" customWidth="1"/>
    <col min="7680" max="7680" width="3.453125" style="1" customWidth="1"/>
    <col min="7681" max="7684" width="9.1796875" style="1"/>
    <col min="7685" max="7685" width="9.7265625" style="1" bestFit="1" customWidth="1"/>
    <col min="7686" max="7929" width="9.1796875" style="1"/>
    <col min="7930" max="7930" width="38" style="1" customWidth="1"/>
    <col min="7931" max="7931" width="9.1796875" style="1"/>
    <col min="7932" max="7932" width="12" style="1" customWidth="1"/>
    <col min="7933" max="7933" width="3.453125" style="1" customWidth="1"/>
    <col min="7934" max="7934" width="10.1796875" style="1" bestFit="1" customWidth="1"/>
    <col min="7935" max="7935" width="9.453125" style="1" customWidth="1"/>
    <col min="7936" max="7936" width="3.453125" style="1" customWidth="1"/>
    <col min="7937" max="7940" width="9.1796875" style="1"/>
    <col min="7941" max="7941" width="9.7265625" style="1" bestFit="1" customWidth="1"/>
    <col min="7942" max="8185" width="9.1796875" style="1"/>
    <col min="8186" max="8186" width="38" style="1" customWidth="1"/>
    <col min="8187" max="8187" width="9.1796875" style="1"/>
    <col min="8188" max="8188" width="12" style="1" customWidth="1"/>
    <col min="8189" max="8189" width="3.453125" style="1" customWidth="1"/>
    <col min="8190" max="8190" width="10.1796875" style="1" bestFit="1" customWidth="1"/>
    <col min="8191" max="8191" width="9.453125" style="1" customWidth="1"/>
    <col min="8192" max="8192" width="3.453125" style="1" customWidth="1"/>
    <col min="8193" max="8196" width="9.1796875" style="1"/>
    <col min="8197" max="8197" width="9.7265625" style="1" bestFit="1" customWidth="1"/>
    <col min="8198" max="8441" width="9.1796875" style="1"/>
    <col min="8442" max="8442" width="38" style="1" customWidth="1"/>
    <col min="8443" max="8443" width="9.1796875" style="1"/>
    <col min="8444" max="8444" width="12" style="1" customWidth="1"/>
    <col min="8445" max="8445" width="3.453125" style="1" customWidth="1"/>
    <col min="8446" max="8446" width="10.1796875" style="1" bestFit="1" customWidth="1"/>
    <col min="8447" max="8447" width="9.453125" style="1" customWidth="1"/>
    <col min="8448" max="8448" width="3.453125" style="1" customWidth="1"/>
    <col min="8449" max="8452" width="9.1796875" style="1"/>
    <col min="8453" max="8453" width="9.7265625" style="1" bestFit="1" customWidth="1"/>
    <col min="8454" max="8697" width="9.1796875" style="1"/>
    <col min="8698" max="8698" width="38" style="1" customWidth="1"/>
    <col min="8699" max="8699" width="9.1796875" style="1"/>
    <col min="8700" max="8700" width="12" style="1" customWidth="1"/>
    <col min="8701" max="8701" width="3.453125" style="1" customWidth="1"/>
    <col min="8702" max="8702" width="10.1796875" style="1" bestFit="1" customWidth="1"/>
    <col min="8703" max="8703" width="9.453125" style="1" customWidth="1"/>
    <col min="8704" max="8704" width="3.453125" style="1" customWidth="1"/>
    <col min="8705" max="8708" width="9.1796875" style="1"/>
    <col min="8709" max="8709" width="9.7265625" style="1" bestFit="1" customWidth="1"/>
    <col min="8710" max="8953" width="9.1796875" style="1"/>
    <col min="8954" max="8954" width="38" style="1" customWidth="1"/>
    <col min="8955" max="8955" width="9.1796875" style="1"/>
    <col min="8956" max="8956" width="12" style="1" customWidth="1"/>
    <col min="8957" max="8957" width="3.453125" style="1" customWidth="1"/>
    <col min="8958" max="8958" width="10.1796875" style="1" bestFit="1" customWidth="1"/>
    <col min="8959" max="8959" width="9.453125" style="1" customWidth="1"/>
    <col min="8960" max="8960" width="3.453125" style="1" customWidth="1"/>
    <col min="8961" max="8964" width="9.1796875" style="1"/>
    <col min="8965" max="8965" width="9.7265625" style="1" bestFit="1" customWidth="1"/>
    <col min="8966" max="9209" width="9.1796875" style="1"/>
    <col min="9210" max="9210" width="38" style="1" customWidth="1"/>
    <col min="9211" max="9211" width="9.1796875" style="1"/>
    <col min="9212" max="9212" width="12" style="1" customWidth="1"/>
    <col min="9213" max="9213" width="3.453125" style="1" customWidth="1"/>
    <col min="9214" max="9214" width="10.1796875" style="1" bestFit="1" customWidth="1"/>
    <col min="9215" max="9215" width="9.453125" style="1" customWidth="1"/>
    <col min="9216" max="9216" width="3.453125" style="1" customWidth="1"/>
    <col min="9217" max="9220" width="9.1796875" style="1"/>
    <col min="9221" max="9221" width="9.7265625" style="1" bestFit="1" customWidth="1"/>
    <col min="9222" max="9465" width="9.1796875" style="1"/>
    <col min="9466" max="9466" width="38" style="1" customWidth="1"/>
    <col min="9467" max="9467" width="9.1796875" style="1"/>
    <col min="9468" max="9468" width="12" style="1" customWidth="1"/>
    <col min="9469" max="9469" width="3.453125" style="1" customWidth="1"/>
    <col min="9470" max="9470" width="10.1796875" style="1" bestFit="1" customWidth="1"/>
    <col min="9471" max="9471" width="9.453125" style="1" customWidth="1"/>
    <col min="9472" max="9472" width="3.453125" style="1" customWidth="1"/>
    <col min="9473" max="9476" width="9.1796875" style="1"/>
    <col min="9477" max="9477" width="9.7265625" style="1" bestFit="1" customWidth="1"/>
    <col min="9478" max="9721" width="9.1796875" style="1"/>
    <col min="9722" max="9722" width="38" style="1" customWidth="1"/>
    <col min="9723" max="9723" width="9.1796875" style="1"/>
    <col min="9724" max="9724" width="12" style="1" customWidth="1"/>
    <col min="9725" max="9725" width="3.453125" style="1" customWidth="1"/>
    <col min="9726" max="9726" width="10.1796875" style="1" bestFit="1" customWidth="1"/>
    <col min="9727" max="9727" width="9.453125" style="1" customWidth="1"/>
    <col min="9728" max="9728" width="3.453125" style="1" customWidth="1"/>
    <col min="9729" max="9732" width="9.1796875" style="1"/>
    <col min="9733" max="9733" width="9.7265625" style="1" bestFit="1" customWidth="1"/>
    <col min="9734" max="9977" width="9.1796875" style="1"/>
    <col min="9978" max="9978" width="38" style="1" customWidth="1"/>
    <col min="9979" max="9979" width="9.1796875" style="1"/>
    <col min="9980" max="9980" width="12" style="1" customWidth="1"/>
    <col min="9981" max="9981" width="3.453125" style="1" customWidth="1"/>
    <col min="9982" max="9982" width="10.1796875" style="1" bestFit="1" customWidth="1"/>
    <col min="9983" max="9983" width="9.453125" style="1" customWidth="1"/>
    <col min="9984" max="9984" width="3.453125" style="1" customWidth="1"/>
    <col min="9985" max="9988" width="9.1796875" style="1"/>
    <col min="9989" max="9989" width="9.7265625" style="1" bestFit="1" customWidth="1"/>
    <col min="9990" max="10233" width="9.1796875" style="1"/>
    <col min="10234" max="10234" width="38" style="1" customWidth="1"/>
    <col min="10235" max="10235" width="9.1796875" style="1"/>
    <col min="10236" max="10236" width="12" style="1" customWidth="1"/>
    <col min="10237" max="10237" width="3.453125" style="1" customWidth="1"/>
    <col min="10238" max="10238" width="10.1796875" style="1" bestFit="1" customWidth="1"/>
    <col min="10239" max="10239" width="9.453125" style="1" customWidth="1"/>
    <col min="10240" max="10240" width="3.453125" style="1" customWidth="1"/>
    <col min="10241" max="10244" width="9.1796875" style="1"/>
    <col min="10245" max="10245" width="9.7265625" style="1" bestFit="1" customWidth="1"/>
    <col min="10246" max="10489" width="9.1796875" style="1"/>
    <col min="10490" max="10490" width="38" style="1" customWidth="1"/>
    <col min="10491" max="10491" width="9.1796875" style="1"/>
    <col min="10492" max="10492" width="12" style="1" customWidth="1"/>
    <col min="10493" max="10493" width="3.453125" style="1" customWidth="1"/>
    <col min="10494" max="10494" width="10.1796875" style="1" bestFit="1" customWidth="1"/>
    <col min="10495" max="10495" width="9.453125" style="1" customWidth="1"/>
    <col min="10496" max="10496" width="3.453125" style="1" customWidth="1"/>
    <col min="10497" max="10500" width="9.1796875" style="1"/>
    <col min="10501" max="10501" width="9.7265625" style="1" bestFit="1" customWidth="1"/>
    <col min="10502" max="10745" width="9.1796875" style="1"/>
    <col min="10746" max="10746" width="38" style="1" customWidth="1"/>
    <col min="10747" max="10747" width="9.1796875" style="1"/>
    <col min="10748" max="10748" width="12" style="1" customWidth="1"/>
    <col min="10749" max="10749" width="3.453125" style="1" customWidth="1"/>
    <col min="10750" max="10750" width="10.1796875" style="1" bestFit="1" customWidth="1"/>
    <col min="10751" max="10751" width="9.453125" style="1" customWidth="1"/>
    <col min="10752" max="10752" width="3.453125" style="1" customWidth="1"/>
    <col min="10753" max="10756" width="9.1796875" style="1"/>
    <col min="10757" max="10757" width="9.7265625" style="1" bestFit="1" customWidth="1"/>
    <col min="10758" max="11001" width="9.1796875" style="1"/>
    <col min="11002" max="11002" width="38" style="1" customWidth="1"/>
    <col min="11003" max="11003" width="9.1796875" style="1"/>
    <col min="11004" max="11004" width="12" style="1" customWidth="1"/>
    <col min="11005" max="11005" width="3.453125" style="1" customWidth="1"/>
    <col min="11006" max="11006" width="10.1796875" style="1" bestFit="1" customWidth="1"/>
    <col min="11007" max="11007" width="9.453125" style="1" customWidth="1"/>
    <col min="11008" max="11008" width="3.453125" style="1" customWidth="1"/>
    <col min="11009" max="11012" width="9.1796875" style="1"/>
    <col min="11013" max="11013" width="9.7265625" style="1" bestFit="1" customWidth="1"/>
    <col min="11014" max="11257" width="9.1796875" style="1"/>
    <col min="11258" max="11258" width="38" style="1" customWidth="1"/>
    <col min="11259" max="11259" width="9.1796875" style="1"/>
    <col min="11260" max="11260" width="12" style="1" customWidth="1"/>
    <col min="11261" max="11261" width="3.453125" style="1" customWidth="1"/>
    <col min="11262" max="11262" width="10.1796875" style="1" bestFit="1" customWidth="1"/>
    <col min="11263" max="11263" width="9.453125" style="1" customWidth="1"/>
    <col min="11264" max="11264" width="3.453125" style="1" customWidth="1"/>
    <col min="11265" max="11268" width="9.1796875" style="1"/>
    <col min="11269" max="11269" width="9.7265625" style="1" bestFit="1" customWidth="1"/>
    <col min="11270" max="11513" width="9.1796875" style="1"/>
    <col min="11514" max="11514" width="38" style="1" customWidth="1"/>
    <col min="11515" max="11515" width="9.1796875" style="1"/>
    <col min="11516" max="11516" width="12" style="1" customWidth="1"/>
    <col min="11517" max="11517" width="3.453125" style="1" customWidth="1"/>
    <col min="11518" max="11518" width="10.1796875" style="1" bestFit="1" customWidth="1"/>
    <col min="11519" max="11519" width="9.453125" style="1" customWidth="1"/>
    <col min="11520" max="11520" width="3.453125" style="1" customWidth="1"/>
    <col min="11521" max="11524" width="9.1796875" style="1"/>
    <col min="11525" max="11525" width="9.7265625" style="1" bestFit="1" customWidth="1"/>
    <col min="11526" max="11769" width="9.1796875" style="1"/>
    <col min="11770" max="11770" width="38" style="1" customWidth="1"/>
    <col min="11771" max="11771" width="9.1796875" style="1"/>
    <col min="11772" max="11772" width="12" style="1" customWidth="1"/>
    <col min="11773" max="11773" width="3.453125" style="1" customWidth="1"/>
    <col min="11774" max="11774" width="10.1796875" style="1" bestFit="1" customWidth="1"/>
    <col min="11775" max="11775" width="9.453125" style="1" customWidth="1"/>
    <col min="11776" max="11776" width="3.453125" style="1" customWidth="1"/>
    <col min="11777" max="11780" width="9.1796875" style="1"/>
    <col min="11781" max="11781" width="9.7265625" style="1" bestFit="1" customWidth="1"/>
    <col min="11782" max="12025" width="9.1796875" style="1"/>
    <col min="12026" max="12026" width="38" style="1" customWidth="1"/>
    <col min="12027" max="12027" width="9.1796875" style="1"/>
    <col min="12028" max="12028" width="12" style="1" customWidth="1"/>
    <col min="12029" max="12029" width="3.453125" style="1" customWidth="1"/>
    <col min="12030" max="12030" width="10.1796875" style="1" bestFit="1" customWidth="1"/>
    <col min="12031" max="12031" width="9.453125" style="1" customWidth="1"/>
    <col min="12032" max="12032" width="3.453125" style="1" customWidth="1"/>
    <col min="12033" max="12036" width="9.1796875" style="1"/>
    <col min="12037" max="12037" width="9.7265625" style="1" bestFit="1" customWidth="1"/>
    <col min="12038" max="12281" width="9.1796875" style="1"/>
    <col min="12282" max="12282" width="38" style="1" customWidth="1"/>
    <col min="12283" max="12283" width="9.1796875" style="1"/>
    <col min="12284" max="12284" width="12" style="1" customWidth="1"/>
    <col min="12285" max="12285" width="3.453125" style="1" customWidth="1"/>
    <col min="12286" max="12286" width="10.1796875" style="1" bestFit="1" customWidth="1"/>
    <col min="12287" max="12287" width="9.453125" style="1" customWidth="1"/>
    <col min="12288" max="12288" width="3.453125" style="1" customWidth="1"/>
    <col min="12289" max="12292" width="9.1796875" style="1"/>
    <col min="12293" max="12293" width="9.7265625" style="1" bestFit="1" customWidth="1"/>
    <col min="12294" max="12537" width="9.1796875" style="1"/>
    <col min="12538" max="12538" width="38" style="1" customWidth="1"/>
    <col min="12539" max="12539" width="9.1796875" style="1"/>
    <col min="12540" max="12540" width="12" style="1" customWidth="1"/>
    <col min="12541" max="12541" width="3.453125" style="1" customWidth="1"/>
    <col min="12542" max="12542" width="10.1796875" style="1" bestFit="1" customWidth="1"/>
    <col min="12543" max="12543" width="9.453125" style="1" customWidth="1"/>
    <col min="12544" max="12544" width="3.453125" style="1" customWidth="1"/>
    <col min="12545" max="12548" width="9.1796875" style="1"/>
    <col min="12549" max="12549" width="9.7265625" style="1" bestFit="1" customWidth="1"/>
    <col min="12550" max="12793" width="9.1796875" style="1"/>
    <col min="12794" max="12794" width="38" style="1" customWidth="1"/>
    <col min="12795" max="12795" width="9.1796875" style="1"/>
    <col min="12796" max="12796" width="12" style="1" customWidth="1"/>
    <col min="12797" max="12797" width="3.453125" style="1" customWidth="1"/>
    <col min="12798" max="12798" width="10.1796875" style="1" bestFit="1" customWidth="1"/>
    <col min="12799" max="12799" width="9.453125" style="1" customWidth="1"/>
    <col min="12800" max="12800" width="3.453125" style="1" customWidth="1"/>
    <col min="12801" max="12804" width="9.1796875" style="1"/>
    <col min="12805" max="12805" width="9.7265625" style="1" bestFit="1" customWidth="1"/>
    <col min="12806" max="13049" width="9.1796875" style="1"/>
    <col min="13050" max="13050" width="38" style="1" customWidth="1"/>
    <col min="13051" max="13051" width="9.1796875" style="1"/>
    <col min="13052" max="13052" width="12" style="1" customWidth="1"/>
    <col min="13053" max="13053" width="3.453125" style="1" customWidth="1"/>
    <col min="13054" max="13054" width="10.1796875" style="1" bestFit="1" customWidth="1"/>
    <col min="13055" max="13055" width="9.453125" style="1" customWidth="1"/>
    <col min="13056" max="13056" width="3.453125" style="1" customWidth="1"/>
    <col min="13057" max="13060" width="9.1796875" style="1"/>
    <col min="13061" max="13061" width="9.7265625" style="1" bestFit="1" customWidth="1"/>
    <col min="13062" max="13305" width="9.1796875" style="1"/>
    <col min="13306" max="13306" width="38" style="1" customWidth="1"/>
    <col min="13307" max="13307" width="9.1796875" style="1"/>
    <col min="13308" max="13308" width="12" style="1" customWidth="1"/>
    <col min="13309" max="13309" width="3.453125" style="1" customWidth="1"/>
    <col min="13310" max="13310" width="10.1796875" style="1" bestFit="1" customWidth="1"/>
    <col min="13311" max="13311" width="9.453125" style="1" customWidth="1"/>
    <col min="13312" max="13312" width="3.453125" style="1" customWidth="1"/>
    <col min="13313" max="13316" width="9.1796875" style="1"/>
    <col min="13317" max="13317" width="9.7265625" style="1" bestFit="1" customWidth="1"/>
    <col min="13318" max="13561" width="9.1796875" style="1"/>
    <col min="13562" max="13562" width="38" style="1" customWidth="1"/>
    <col min="13563" max="13563" width="9.1796875" style="1"/>
    <col min="13564" max="13564" width="12" style="1" customWidth="1"/>
    <col min="13565" max="13565" width="3.453125" style="1" customWidth="1"/>
    <col min="13566" max="13566" width="10.1796875" style="1" bestFit="1" customWidth="1"/>
    <col min="13567" max="13567" width="9.453125" style="1" customWidth="1"/>
    <col min="13568" max="13568" width="3.453125" style="1" customWidth="1"/>
    <col min="13569" max="13572" width="9.1796875" style="1"/>
    <col min="13573" max="13573" width="9.7265625" style="1" bestFit="1" customWidth="1"/>
    <col min="13574" max="13817" width="9.1796875" style="1"/>
    <col min="13818" max="13818" width="38" style="1" customWidth="1"/>
    <col min="13819" max="13819" width="9.1796875" style="1"/>
    <col min="13820" max="13820" width="12" style="1" customWidth="1"/>
    <col min="13821" max="13821" width="3.453125" style="1" customWidth="1"/>
    <col min="13822" max="13822" width="10.1796875" style="1" bestFit="1" customWidth="1"/>
    <col min="13823" max="13823" width="9.453125" style="1" customWidth="1"/>
    <col min="13824" max="13824" width="3.453125" style="1" customWidth="1"/>
    <col min="13825" max="13828" width="9.1796875" style="1"/>
    <col min="13829" max="13829" width="9.7265625" style="1" bestFit="1" customWidth="1"/>
    <col min="13830" max="14073" width="9.1796875" style="1"/>
    <col min="14074" max="14074" width="38" style="1" customWidth="1"/>
    <col min="14075" max="14075" width="9.1796875" style="1"/>
    <col min="14076" max="14076" width="12" style="1" customWidth="1"/>
    <col min="14077" max="14077" width="3.453125" style="1" customWidth="1"/>
    <col min="14078" max="14078" width="10.1796875" style="1" bestFit="1" customWidth="1"/>
    <col min="14079" max="14079" width="9.453125" style="1" customWidth="1"/>
    <col min="14080" max="14080" width="3.453125" style="1" customWidth="1"/>
    <col min="14081" max="14084" width="9.1796875" style="1"/>
    <col min="14085" max="14085" width="9.7265625" style="1" bestFit="1" customWidth="1"/>
    <col min="14086" max="14329" width="9.1796875" style="1"/>
    <col min="14330" max="14330" width="38" style="1" customWidth="1"/>
    <col min="14331" max="14331" width="9.1796875" style="1"/>
    <col min="14332" max="14332" width="12" style="1" customWidth="1"/>
    <col min="14333" max="14333" width="3.453125" style="1" customWidth="1"/>
    <col min="14334" max="14334" width="10.1796875" style="1" bestFit="1" customWidth="1"/>
    <col min="14335" max="14335" width="9.453125" style="1" customWidth="1"/>
    <col min="14336" max="14336" width="3.453125" style="1" customWidth="1"/>
    <col min="14337" max="14340" width="9.1796875" style="1"/>
    <col min="14341" max="14341" width="9.7265625" style="1" bestFit="1" customWidth="1"/>
    <col min="14342" max="14585" width="9.1796875" style="1"/>
    <col min="14586" max="14586" width="38" style="1" customWidth="1"/>
    <col min="14587" max="14587" width="9.1796875" style="1"/>
    <col min="14588" max="14588" width="12" style="1" customWidth="1"/>
    <col min="14589" max="14589" width="3.453125" style="1" customWidth="1"/>
    <col min="14590" max="14590" width="10.1796875" style="1" bestFit="1" customWidth="1"/>
    <col min="14591" max="14591" width="9.453125" style="1" customWidth="1"/>
    <col min="14592" max="14592" width="3.453125" style="1" customWidth="1"/>
    <col min="14593" max="14596" width="9.1796875" style="1"/>
    <col min="14597" max="14597" width="9.7265625" style="1" bestFit="1" customWidth="1"/>
    <col min="14598" max="14841" width="9.1796875" style="1"/>
    <col min="14842" max="14842" width="38" style="1" customWidth="1"/>
    <col min="14843" max="14843" width="9.1796875" style="1"/>
    <col min="14844" max="14844" width="12" style="1" customWidth="1"/>
    <col min="14845" max="14845" width="3.453125" style="1" customWidth="1"/>
    <col min="14846" max="14846" width="10.1796875" style="1" bestFit="1" customWidth="1"/>
    <col min="14847" max="14847" width="9.453125" style="1" customWidth="1"/>
    <col min="14848" max="14848" width="3.453125" style="1" customWidth="1"/>
    <col min="14849" max="14852" width="9.1796875" style="1"/>
    <col min="14853" max="14853" width="9.7265625" style="1" bestFit="1" customWidth="1"/>
    <col min="14854" max="15097" width="9.1796875" style="1"/>
    <col min="15098" max="15098" width="38" style="1" customWidth="1"/>
    <col min="15099" max="15099" width="9.1796875" style="1"/>
    <col min="15100" max="15100" width="12" style="1" customWidth="1"/>
    <col min="15101" max="15101" width="3.453125" style="1" customWidth="1"/>
    <col min="15102" max="15102" width="10.1796875" style="1" bestFit="1" customWidth="1"/>
    <col min="15103" max="15103" width="9.453125" style="1" customWidth="1"/>
    <col min="15104" max="15104" width="3.453125" style="1" customWidth="1"/>
    <col min="15105" max="15108" width="9.1796875" style="1"/>
    <col min="15109" max="15109" width="9.7265625" style="1" bestFit="1" customWidth="1"/>
    <col min="15110" max="15353" width="9.1796875" style="1"/>
    <col min="15354" max="15354" width="38" style="1" customWidth="1"/>
    <col min="15355" max="15355" width="9.1796875" style="1"/>
    <col min="15356" max="15356" width="12" style="1" customWidth="1"/>
    <col min="15357" max="15357" width="3.453125" style="1" customWidth="1"/>
    <col min="15358" max="15358" width="10.1796875" style="1" bestFit="1" customWidth="1"/>
    <col min="15359" max="15359" width="9.453125" style="1" customWidth="1"/>
    <col min="15360" max="15360" width="3.453125" style="1" customWidth="1"/>
    <col min="15361" max="15364" width="9.1796875" style="1"/>
    <col min="15365" max="15365" width="9.7265625" style="1" bestFit="1" customWidth="1"/>
    <col min="15366" max="15609" width="9.1796875" style="1"/>
    <col min="15610" max="15610" width="38" style="1" customWidth="1"/>
    <col min="15611" max="15611" width="9.1796875" style="1"/>
    <col min="15612" max="15612" width="12" style="1" customWidth="1"/>
    <col min="15613" max="15613" width="3.453125" style="1" customWidth="1"/>
    <col min="15614" max="15614" width="10.1796875" style="1" bestFit="1" customWidth="1"/>
    <col min="15615" max="15615" width="9.453125" style="1" customWidth="1"/>
    <col min="15616" max="15616" width="3.453125" style="1" customWidth="1"/>
    <col min="15617" max="15620" width="9.1796875" style="1"/>
    <col min="15621" max="15621" width="9.7265625" style="1" bestFit="1" customWidth="1"/>
    <col min="15622" max="15865" width="9.1796875" style="1"/>
    <col min="15866" max="15866" width="38" style="1" customWidth="1"/>
    <col min="15867" max="15867" width="9.1796875" style="1"/>
    <col min="15868" max="15868" width="12" style="1" customWidth="1"/>
    <col min="15869" max="15869" width="3.453125" style="1" customWidth="1"/>
    <col min="15870" max="15870" width="10.1796875" style="1" bestFit="1" customWidth="1"/>
    <col min="15871" max="15871" width="9.453125" style="1" customWidth="1"/>
    <col min="15872" max="15872" width="3.453125" style="1" customWidth="1"/>
    <col min="15873" max="15876" width="9.1796875" style="1"/>
    <col min="15877" max="15877" width="9.7265625" style="1" bestFit="1" customWidth="1"/>
    <col min="15878" max="16121" width="9.1796875" style="1"/>
    <col min="16122" max="16122" width="38" style="1" customWidth="1"/>
    <col min="16123" max="16123" width="9.1796875" style="1"/>
    <col min="16124" max="16124" width="12" style="1" customWidth="1"/>
    <col min="16125" max="16125" width="3.453125" style="1" customWidth="1"/>
    <col min="16126" max="16126" width="10.1796875" style="1" bestFit="1" customWidth="1"/>
    <col min="16127" max="16127" width="9.453125" style="1" customWidth="1"/>
    <col min="16128" max="16128" width="3.453125" style="1" customWidth="1"/>
    <col min="16129" max="16132" width="9.1796875" style="1"/>
    <col min="16133" max="16133" width="9.7265625" style="1" bestFit="1" customWidth="1"/>
    <col min="16134" max="16384" width="9.1796875" style="1"/>
  </cols>
  <sheetData>
    <row r="1" spans="1:29" ht="47.25" customHeight="1" thickBot="1" x14ac:dyDescent="0.3">
      <c r="A1" s="124" t="s">
        <v>75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1:29" ht="15.5" x14ac:dyDescent="0.35">
      <c r="B2" s="128" t="s">
        <v>0</v>
      </c>
      <c r="C2" s="129"/>
      <c r="D2" s="3"/>
      <c r="E2" s="130" t="s">
        <v>18</v>
      </c>
      <c r="F2" s="131"/>
      <c r="G2" s="3"/>
      <c r="H2" s="128" t="s">
        <v>0</v>
      </c>
      <c r="I2" s="129"/>
      <c r="J2" s="130" t="s">
        <v>18</v>
      </c>
      <c r="K2" s="131"/>
      <c r="L2" s="3"/>
      <c r="M2" s="128" t="s">
        <v>0</v>
      </c>
      <c r="N2" s="128"/>
      <c r="O2" s="3"/>
      <c r="P2" s="130" t="s">
        <v>18</v>
      </c>
      <c r="Q2" s="131"/>
      <c r="R2" s="3"/>
      <c r="S2" s="128" t="s">
        <v>0</v>
      </c>
      <c r="T2" s="128"/>
      <c r="V2" s="128" t="s">
        <v>0</v>
      </c>
      <c r="W2" s="128"/>
      <c r="X2" s="126" t="s">
        <v>18</v>
      </c>
      <c r="Y2" s="127"/>
      <c r="Z2" s="122" t="s">
        <v>72</v>
      </c>
      <c r="AA2" s="122"/>
      <c r="AB2" s="122" t="s">
        <v>72</v>
      </c>
      <c r="AC2" s="122"/>
    </row>
    <row r="3" spans="1:29" ht="16" thickBot="1" x14ac:dyDescent="0.4">
      <c r="B3" s="129">
        <v>2011</v>
      </c>
      <c r="C3" s="129"/>
      <c r="D3" s="3"/>
      <c r="E3" s="131">
        <v>2012</v>
      </c>
      <c r="F3" s="131"/>
      <c r="G3" s="3"/>
      <c r="H3" s="129">
        <v>2013</v>
      </c>
      <c r="I3" s="129"/>
      <c r="J3" s="132" t="s">
        <v>27</v>
      </c>
      <c r="K3" s="131"/>
      <c r="L3" s="3"/>
      <c r="M3" s="129">
        <v>2014</v>
      </c>
      <c r="N3" s="129"/>
      <c r="O3" s="3"/>
      <c r="P3" s="132" t="s">
        <v>31</v>
      </c>
      <c r="Q3" s="131"/>
      <c r="R3" s="3"/>
      <c r="S3" s="129">
        <v>2015</v>
      </c>
      <c r="T3" s="129"/>
      <c r="V3" s="129">
        <v>2016</v>
      </c>
      <c r="W3" s="129"/>
      <c r="X3" s="133">
        <v>45627</v>
      </c>
      <c r="Y3" s="134"/>
      <c r="Z3" s="123">
        <v>2024</v>
      </c>
      <c r="AA3" s="123"/>
      <c r="AB3" s="123">
        <v>2025</v>
      </c>
      <c r="AC3" s="123"/>
    </row>
    <row r="4" spans="1:29" ht="15.5" x14ac:dyDescent="0.35">
      <c r="A4" s="43"/>
      <c r="B4" s="44"/>
      <c r="C4" s="44"/>
      <c r="D4" s="8"/>
      <c r="E4" s="45"/>
      <c r="F4" s="45"/>
      <c r="G4" s="8"/>
      <c r="H4" s="44"/>
      <c r="I4" s="44"/>
      <c r="J4" s="46"/>
      <c r="K4" s="45"/>
      <c r="L4" s="8"/>
      <c r="M4" s="44"/>
      <c r="N4" s="44"/>
      <c r="O4" s="8"/>
      <c r="P4" s="46"/>
      <c r="Q4" s="45"/>
      <c r="R4" s="8"/>
      <c r="S4" s="44"/>
      <c r="T4" s="44"/>
      <c r="U4" s="47"/>
      <c r="V4" s="44"/>
      <c r="W4" s="44"/>
      <c r="X4" s="59"/>
      <c r="Y4" s="60"/>
      <c r="Z4" s="81"/>
      <c r="AA4" s="82"/>
      <c r="AB4" s="81"/>
      <c r="AC4" s="82"/>
    </row>
    <row r="5" spans="1:29" ht="18" x14ac:dyDescent="0.4">
      <c r="A5" s="30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61"/>
      <c r="Y5" s="62"/>
      <c r="Z5" s="83"/>
      <c r="AA5" s="84"/>
      <c r="AB5" s="83"/>
      <c r="AC5" s="84"/>
    </row>
    <row r="6" spans="1:29" hidden="1" x14ac:dyDescent="0.25">
      <c r="A6" s="13" t="s">
        <v>2</v>
      </c>
      <c r="B6" s="14"/>
      <c r="C6" s="14">
        <v>7455.11</v>
      </c>
      <c r="D6" s="14"/>
      <c r="E6" s="15"/>
      <c r="F6" s="15"/>
      <c r="G6" s="15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3"/>
      <c r="V6" s="14"/>
      <c r="W6" s="14"/>
      <c r="X6" s="63"/>
      <c r="Y6" s="64"/>
      <c r="Z6" s="85"/>
      <c r="AA6" s="86"/>
      <c r="AB6" s="85"/>
      <c r="AC6" s="86"/>
    </row>
    <row r="7" spans="1:29" ht="18" x14ac:dyDescent="0.4">
      <c r="A7" s="2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3"/>
      <c r="V7" s="15"/>
      <c r="W7" s="15"/>
      <c r="X7" s="65"/>
      <c r="Y7" s="66"/>
      <c r="Z7" s="87"/>
      <c r="AA7" s="88"/>
      <c r="AB7" s="87"/>
      <c r="AC7" s="88"/>
    </row>
    <row r="8" spans="1:29" s="6" customFormat="1" ht="13" x14ac:dyDescent="0.3">
      <c r="A8" s="36" t="s">
        <v>40</v>
      </c>
      <c r="B8" s="37"/>
      <c r="C8" s="37"/>
      <c r="D8" s="37"/>
      <c r="E8" s="37"/>
      <c r="F8" s="37"/>
      <c r="G8" s="37"/>
      <c r="H8" s="37">
        <v>7500</v>
      </c>
      <c r="I8" s="37"/>
      <c r="J8" s="37">
        <v>2585.3200000000002</v>
      </c>
      <c r="K8" s="37"/>
      <c r="L8" s="37"/>
      <c r="M8" s="37">
        <v>5000</v>
      </c>
      <c r="N8" s="37"/>
      <c r="O8" s="37"/>
      <c r="P8" s="37">
        <v>6454.56</v>
      </c>
      <c r="Q8" s="37"/>
      <c r="R8" s="37"/>
      <c r="S8" s="37">
        <v>8000</v>
      </c>
      <c r="T8" s="37"/>
      <c r="U8" s="36"/>
      <c r="V8" s="37">
        <v>3000</v>
      </c>
      <c r="W8" s="37"/>
      <c r="X8" s="55">
        <v>10521</v>
      </c>
      <c r="Y8" s="56"/>
      <c r="Z8" s="89">
        <v>15000</v>
      </c>
      <c r="AA8" s="90"/>
      <c r="AB8" s="89">
        <v>20000</v>
      </c>
      <c r="AC8" s="90"/>
    </row>
    <row r="9" spans="1:29" s="6" customFormat="1" ht="13" x14ac:dyDescent="0.3">
      <c r="A9" s="36" t="s">
        <v>39</v>
      </c>
      <c r="B9" s="38"/>
      <c r="C9" s="37"/>
      <c r="D9" s="37"/>
      <c r="E9" s="38"/>
      <c r="F9" s="37"/>
      <c r="G9" s="37"/>
      <c r="H9" s="38">
        <v>11500</v>
      </c>
      <c r="I9" s="37"/>
      <c r="J9" s="37">
        <v>13640</v>
      </c>
      <c r="K9" s="37"/>
      <c r="L9" s="37"/>
      <c r="M9" s="37">
        <v>12000</v>
      </c>
      <c r="N9" s="37"/>
      <c r="O9" s="37"/>
      <c r="P9" s="37">
        <v>11710</v>
      </c>
      <c r="Q9" s="37"/>
      <c r="R9" s="37"/>
      <c r="S9" s="37">
        <v>15000</v>
      </c>
      <c r="T9" s="37"/>
      <c r="U9" s="36"/>
      <c r="V9" s="37">
        <v>14000</v>
      </c>
      <c r="W9" s="37"/>
      <c r="X9" s="67">
        <v>12536</v>
      </c>
      <c r="Y9" s="56"/>
      <c r="Z9" s="91">
        <v>16500</v>
      </c>
      <c r="AA9" s="90"/>
      <c r="AB9" s="91">
        <v>20000</v>
      </c>
      <c r="AC9" s="90"/>
    </row>
    <row r="10" spans="1:29" s="5" customFormat="1" ht="14.5" thickBot="1" x14ac:dyDescent="0.35">
      <c r="A10" s="21" t="s">
        <v>22</v>
      </c>
      <c r="B10" s="19"/>
      <c r="C10" s="20">
        <v>20000</v>
      </c>
      <c r="D10" s="19"/>
      <c r="E10" s="19"/>
      <c r="F10" s="20">
        <f>SUM(E8:E9)</f>
        <v>0</v>
      </c>
      <c r="G10" s="19"/>
      <c r="H10" s="19"/>
      <c r="I10" s="20">
        <f>SUM(H8:H9)</f>
        <v>19000</v>
      </c>
      <c r="J10" s="21"/>
      <c r="K10" s="19">
        <f>SUM(J8:J9)</f>
        <v>16225.32</v>
      </c>
      <c r="L10" s="19"/>
      <c r="M10" s="21"/>
      <c r="N10" s="19">
        <f>SUM(M8:M9)</f>
        <v>17000</v>
      </c>
      <c r="O10" s="19"/>
      <c r="P10" s="21"/>
      <c r="Q10" s="19">
        <f>SUM(P8:P9)</f>
        <v>18164.560000000001</v>
      </c>
      <c r="R10" s="19"/>
      <c r="S10" s="21"/>
      <c r="T10" s="19">
        <f>SUM(S8:S9)</f>
        <v>23000</v>
      </c>
      <c r="U10" s="21"/>
      <c r="V10" s="21"/>
      <c r="W10" s="19">
        <f>SUM(V8:V9)</f>
        <v>17000</v>
      </c>
      <c r="X10" s="57"/>
      <c r="Y10" s="58">
        <f>SUM(X8:X9)</f>
        <v>23057</v>
      </c>
      <c r="Z10" s="92"/>
      <c r="AA10" s="93">
        <f>SUM(Z8:Z9)</f>
        <v>31500</v>
      </c>
      <c r="AB10" s="92"/>
      <c r="AC10" s="93">
        <f>SUM(AB8:AB9)</f>
        <v>40000</v>
      </c>
    </row>
    <row r="11" spans="1:29" ht="13" thickTop="1" x14ac:dyDescent="0.25">
      <c r="A11" s="13"/>
      <c r="B11" s="13"/>
      <c r="C11" s="15"/>
      <c r="D11" s="15"/>
      <c r="E11" s="15"/>
      <c r="F11" s="15"/>
      <c r="G11" s="15"/>
      <c r="H11" s="13"/>
      <c r="I11" s="15"/>
      <c r="J11" s="13"/>
      <c r="K11" s="15"/>
      <c r="L11" s="15"/>
      <c r="M11" s="13"/>
      <c r="N11" s="15"/>
      <c r="O11" s="15"/>
      <c r="P11" s="13"/>
      <c r="Q11" s="15"/>
      <c r="R11" s="15"/>
      <c r="S11" s="13"/>
      <c r="T11" s="15"/>
      <c r="U11" s="13"/>
      <c r="V11" s="13"/>
      <c r="W11" s="15"/>
      <c r="X11" s="68"/>
      <c r="Y11" s="69"/>
      <c r="Z11" s="94"/>
      <c r="AA11" s="95"/>
      <c r="AB11" s="94"/>
      <c r="AC11" s="95"/>
    </row>
    <row r="12" spans="1:29" x14ac:dyDescent="0.25">
      <c r="A12" s="13"/>
      <c r="B12" s="13"/>
      <c r="C12" s="15"/>
      <c r="D12" s="15"/>
      <c r="E12" s="15"/>
      <c r="F12" s="15"/>
      <c r="G12" s="15"/>
      <c r="H12" s="13"/>
      <c r="I12" s="15"/>
      <c r="J12" s="13"/>
      <c r="K12" s="15"/>
      <c r="L12" s="15"/>
      <c r="M12" s="13"/>
      <c r="N12" s="15"/>
      <c r="O12" s="15"/>
      <c r="P12" s="13"/>
      <c r="Q12" s="15"/>
      <c r="R12" s="15"/>
      <c r="S12" s="13"/>
      <c r="T12" s="15"/>
      <c r="U12" s="13"/>
      <c r="V12" s="13"/>
      <c r="W12" s="15"/>
      <c r="X12" s="68"/>
      <c r="Y12" s="69"/>
      <c r="Z12" s="94"/>
      <c r="AA12" s="95"/>
      <c r="AB12" s="94"/>
      <c r="AC12" s="95"/>
    </row>
    <row r="13" spans="1:29" s="6" customFormat="1" ht="13" x14ac:dyDescent="0.3">
      <c r="A13" s="36" t="s">
        <v>34</v>
      </c>
      <c r="B13" s="39">
        <v>28000</v>
      </c>
      <c r="C13" s="37"/>
      <c r="D13" s="37"/>
      <c r="E13" s="37"/>
      <c r="F13" s="37"/>
      <c r="G13" s="37"/>
      <c r="H13" s="39">
        <v>28000</v>
      </c>
      <c r="I13" s="37"/>
      <c r="J13" s="39">
        <f>31250+5871.26+6418.5</f>
        <v>43539.76</v>
      </c>
      <c r="K13" s="37"/>
      <c r="L13" s="37"/>
      <c r="M13" s="39">
        <v>28000</v>
      </c>
      <c r="N13" s="37"/>
      <c r="O13" s="37"/>
      <c r="P13" s="39">
        <v>55074.85</v>
      </c>
      <c r="Q13" s="37"/>
      <c r="R13" s="37"/>
      <c r="S13" s="39">
        <v>28000</v>
      </c>
      <c r="T13" s="37"/>
      <c r="U13" s="36"/>
      <c r="V13" s="39">
        <v>35000</v>
      </c>
      <c r="W13" s="37"/>
      <c r="X13" s="70">
        <f>35000</f>
        <v>35000</v>
      </c>
      <c r="Y13" s="56"/>
      <c r="Z13" s="96">
        <v>35000</v>
      </c>
      <c r="AA13" s="90"/>
      <c r="AB13" s="96">
        <v>35000</v>
      </c>
      <c r="AC13" s="90"/>
    </row>
    <row r="14" spans="1:29" s="80" customFormat="1" ht="13" x14ac:dyDescent="0.3">
      <c r="A14" s="42" t="s">
        <v>3</v>
      </c>
      <c r="B14" s="79">
        <v>5000</v>
      </c>
      <c r="C14" s="79"/>
      <c r="D14" s="79"/>
      <c r="E14" s="79"/>
      <c r="F14" s="79"/>
      <c r="G14" s="79"/>
      <c r="H14" s="79">
        <v>12000</v>
      </c>
      <c r="I14" s="79"/>
      <c r="J14" s="79">
        <v>0</v>
      </c>
      <c r="K14" s="79"/>
      <c r="L14" s="79"/>
      <c r="M14" s="79">
        <v>8000</v>
      </c>
      <c r="N14" s="79"/>
      <c r="O14" s="79"/>
      <c r="P14" s="79">
        <v>0</v>
      </c>
      <c r="Q14" s="79"/>
      <c r="R14" s="79"/>
      <c r="S14" s="79">
        <v>10000</v>
      </c>
      <c r="T14" s="79"/>
      <c r="U14" s="42"/>
      <c r="V14" s="79">
        <v>8000</v>
      </c>
      <c r="W14" s="79"/>
      <c r="X14" s="70">
        <v>35906</v>
      </c>
      <c r="Y14" s="56"/>
      <c r="Z14" s="96">
        <v>25000</v>
      </c>
      <c r="AA14" s="90"/>
      <c r="AB14" s="96">
        <v>35906</v>
      </c>
      <c r="AC14" s="90"/>
    </row>
    <row r="15" spans="1:29" s="80" customFormat="1" ht="13" x14ac:dyDescent="0.3">
      <c r="A15" s="42" t="s">
        <v>4</v>
      </c>
      <c r="B15" s="79">
        <v>20500</v>
      </c>
      <c r="C15" s="79"/>
      <c r="D15" s="79"/>
      <c r="E15" s="79"/>
      <c r="F15" s="79"/>
      <c r="G15" s="79"/>
      <c r="H15" s="79">
        <v>21000</v>
      </c>
      <c r="I15" s="79"/>
      <c r="J15" s="79">
        <f>24863+117.8</f>
        <v>24980.799999999999</v>
      </c>
      <c r="K15" s="79"/>
      <c r="L15" s="79"/>
      <c r="M15" s="79">
        <v>22000</v>
      </c>
      <c r="N15" s="79"/>
      <c r="O15" s="79"/>
      <c r="P15" s="79">
        <v>25112</v>
      </c>
      <c r="Q15" s="79"/>
      <c r="R15" s="79"/>
      <c r="S15" s="79">
        <v>22500</v>
      </c>
      <c r="T15" s="79"/>
      <c r="U15" s="42"/>
      <c r="V15" s="79">
        <v>30000</v>
      </c>
      <c r="W15" s="116"/>
      <c r="X15" s="70">
        <v>30000</v>
      </c>
      <c r="Y15" s="56"/>
      <c r="Z15" s="96">
        <v>30000</v>
      </c>
      <c r="AA15" s="90"/>
      <c r="AB15" s="96">
        <v>30000</v>
      </c>
      <c r="AC15" s="90"/>
    </row>
    <row r="16" spans="1:29" s="6" customFormat="1" ht="13" x14ac:dyDescent="0.3">
      <c r="A16" s="36" t="s">
        <v>42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6"/>
      <c r="V16" s="37">
        <v>3000</v>
      </c>
      <c r="W16" s="37"/>
      <c r="X16" s="55">
        <v>6000</v>
      </c>
      <c r="Y16" s="56"/>
      <c r="Z16" s="96">
        <v>6000</v>
      </c>
      <c r="AA16" s="90"/>
      <c r="AB16" s="96">
        <v>6000</v>
      </c>
      <c r="AC16" s="90"/>
    </row>
    <row r="17" spans="1:29" s="6" customFormat="1" ht="13" x14ac:dyDescent="0.3">
      <c r="A17" s="36" t="s">
        <v>47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6"/>
      <c r="V17" s="37"/>
      <c r="W17" s="115"/>
      <c r="X17" s="55">
        <v>10000</v>
      </c>
      <c r="Y17" s="56"/>
      <c r="Z17" s="96">
        <v>10000</v>
      </c>
      <c r="AA17" s="90"/>
      <c r="AB17" s="96">
        <v>10000</v>
      </c>
      <c r="AC17" s="90"/>
    </row>
    <row r="18" spans="1:29" ht="12.75" hidden="1" customHeight="1" x14ac:dyDescent="0.25">
      <c r="A18" s="13" t="s">
        <v>5</v>
      </c>
      <c r="B18" s="16">
        <v>0</v>
      </c>
      <c r="C18" s="15"/>
      <c r="D18" s="15"/>
      <c r="E18" s="16"/>
      <c r="F18" s="15"/>
      <c r="G18" s="15"/>
      <c r="H18" s="16">
        <v>0</v>
      </c>
      <c r="I18" s="15"/>
      <c r="J18" s="16">
        <v>0</v>
      </c>
      <c r="K18" s="15"/>
      <c r="L18" s="15"/>
      <c r="M18" s="16">
        <v>0</v>
      </c>
      <c r="N18" s="15"/>
      <c r="O18" s="15"/>
      <c r="P18" s="16">
        <v>0</v>
      </c>
      <c r="Q18" s="15"/>
      <c r="R18" s="15"/>
      <c r="S18" s="16">
        <v>0</v>
      </c>
      <c r="T18" s="15"/>
      <c r="U18" s="13"/>
      <c r="V18" s="16">
        <v>0</v>
      </c>
      <c r="W18" s="15"/>
      <c r="X18" s="71">
        <v>0</v>
      </c>
      <c r="Y18" s="69"/>
      <c r="Z18" s="97">
        <v>0</v>
      </c>
      <c r="AA18" s="95"/>
      <c r="AB18" s="97">
        <v>0</v>
      </c>
      <c r="AC18" s="95"/>
    </row>
    <row r="19" spans="1:29" s="5" customFormat="1" ht="14.5" thickBot="1" x14ac:dyDescent="0.35">
      <c r="A19" s="21" t="s">
        <v>68</v>
      </c>
      <c r="B19" s="19"/>
      <c r="C19" s="20">
        <f>SUM(B13:B18)</f>
        <v>53500</v>
      </c>
      <c r="D19" s="19"/>
      <c r="E19" s="19"/>
      <c r="F19" s="20">
        <f>SUM(E13:E18)</f>
        <v>0</v>
      </c>
      <c r="G19" s="19"/>
      <c r="H19" s="19"/>
      <c r="I19" s="20">
        <f>SUM(H13:H18)</f>
        <v>61000</v>
      </c>
      <c r="J19" s="21"/>
      <c r="K19" s="19">
        <f>SUM(J13:J18)</f>
        <v>68520.56</v>
      </c>
      <c r="L19" s="19"/>
      <c r="M19" s="21"/>
      <c r="N19" s="19">
        <f>SUM(M13:M18)</f>
        <v>58000</v>
      </c>
      <c r="O19" s="19"/>
      <c r="P19" s="21"/>
      <c r="Q19" s="19">
        <f>SUM(P13:P18)</f>
        <v>80186.850000000006</v>
      </c>
      <c r="R19" s="19"/>
      <c r="S19" s="21"/>
      <c r="T19" s="19">
        <f>SUM(S13:S18)</f>
        <v>60500</v>
      </c>
      <c r="U19" s="21"/>
      <c r="V19" s="21"/>
      <c r="W19" s="19">
        <f>SUM(V13:V18)</f>
        <v>76000</v>
      </c>
      <c r="X19" s="57"/>
      <c r="Y19" s="58">
        <f>SUM(X13:X18)</f>
        <v>116906</v>
      </c>
      <c r="Z19" s="92"/>
      <c r="AA19" s="93">
        <f>SUM(Z13:Z18)</f>
        <v>106000</v>
      </c>
      <c r="AB19" s="92"/>
      <c r="AC19" s="93">
        <f>SUM(AB13:AB18)</f>
        <v>116906</v>
      </c>
    </row>
    <row r="20" spans="1:29" s="5" customFormat="1" ht="14.5" thickTop="1" x14ac:dyDescent="0.3">
      <c r="A20" s="21"/>
      <c r="B20" s="19"/>
      <c r="C20" s="19"/>
      <c r="D20" s="19"/>
      <c r="E20" s="19"/>
      <c r="F20" s="19"/>
      <c r="G20" s="19"/>
      <c r="H20" s="19"/>
      <c r="I20" s="19"/>
      <c r="J20" s="21"/>
      <c r="K20" s="19"/>
      <c r="L20" s="19"/>
      <c r="M20" s="21"/>
      <c r="N20" s="19"/>
      <c r="O20" s="19"/>
      <c r="P20" s="21"/>
      <c r="Q20" s="19"/>
      <c r="R20" s="19"/>
      <c r="S20" s="21"/>
      <c r="T20" s="19"/>
      <c r="U20" s="21"/>
      <c r="V20" s="21"/>
      <c r="W20" s="19"/>
      <c r="X20" s="57"/>
      <c r="Y20" s="58"/>
      <c r="Z20" s="92"/>
      <c r="AA20" s="93"/>
      <c r="AB20" s="92"/>
      <c r="AC20" s="93"/>
    </row>
    <row r="21" spans="1:29" s="5" customFormat="1" ht="14" x14ac:dyDescent="0.3">
      <c r="A21" s="21" t="s">
        <v>66</v>
      </c>
      <c r="B21" s="19"/>
      <c r="C21" s="19"/>
      <c r="D21" s="19"/>
      <c r="E21" s="19"/>
      <c r="F21" s="19"/>
      <c r="G21" s="19"/>
      <c r="H21" s="19"/>
      <c r="I21" s="19"/>
      <c r="J21" s="21"/>
      <c r="K21" s="19"/>
      <c r="L21" s="19"/>
      <c r="M21" s="21"/>
      <c r="N21" s="19"/>
      <c r="O21" s="19"/>
      <c r="P21" s="21"/>
      <c r="Q21" s="19"/>
      <c r="R21" s="19"/>
      <c r="S21" s="21"/>
      <c r="T21" s="19"/>
      <c r="U21" s="21"/>
      <c r="V21" s="21"/>
      <c r="W21" s="19"/>
      <c r="X21" s="57"/>
      <c r="Y21" s="58">
        <v>174</v>
      </c>
      <c r="Z21" s="92"/>
      <c r="AA21" s="93">
        <v>100</v>
      </c>
      <c r="AB21" s="92"/>
      <c r="AC21" s="93">
        <v>1000</v>
      </c>
    </row>
    <row r="22" spans="1:29" x14ac:dyDescent="0.25">
      <c r="A22" s="13"/>
      <c r="B22" s="13"/>
      <c r="C22" s="15"/>
      <c r="D22" s="15"/>
      <c r="E22" s="15"/>
      <c r="F22" s="15"/>
      <c r="G22" s="15"/>
      <c r="H22" s="13"/>
      <c r="I22" s="15"/>
      <c r="J22" s="13"/>
      <c r="K22" s="15"/>
      <c r="L22" s="15"/>
      <c r="M22" s="13"/>
      <c r="N22" s="15"/>
      <c r="O22" s="15"/>
      <c r="P22" s="13"/>
      <c r="Q22" s="15"/>
      <c r="R22" s="15"/>
      <c r="S22" s="13"/>
      <c r="T22" s="15"/>
      <c r="U22" s="13"/>
      <c r="V22" s="13"/>
      <c r="W22" s="15"/>
      <c r="X22" s="68"/>
      <c r="Y22" s="69"/>
      <c r="Z22" s="94"/>
      <c r="AA22" s="95"/>
      <c r="AB22" s="94"/>
      <c r="AC22" s="95"/>
    </row>
    <row r="23" spans="1:29" x14ac:dyDescent="0.25">
      <c r="A23" s="13"/>
      <c r="B23" s="13"/>
      <c r="C23" s="15"/>
      <c r="D23" s="15"/>
      <c r="E23" s="15"/>
      <c r="F23" s="15"/>
      <c r="G23" s="15"/>
      <c r="H23" s="13"/>
      <c r="I23" s="15"/>
      <c r="J23" s="13"/>
      <c r="K23" s="15"/>
      <c r="L23" s="15"/>
      <c r="M23" s="13"/>
      <c r="N23" s="15"/>
      <c r="O23" s="15"/>
      <c r="P23" s="13"/>
      <c r="Q23" s="15"/>
      <c r="R23" s="15"/>
      <c r="S23" s="13"/>
      <c r="T23" s="15"/>
      <c r="U23" s="13"/>
      <c r="V23" s="13"/>
      <c r="W23" s="15"/>
      <c r="X23" s="68"/>
      <c r="Y23" s="69"/>
      <c r="Z23" s="94"/>
      <c r="AA23" s="95"/>
      <c r="AB23" s="94"/>
      <c r="AC23" s="95"/>
    </row>
    <row r="24" spans="1:29" s="6" customFormat="1" ht="13" x14ac:dyDescent="0.3">
      <c r="A24" s="36" t="s">
        <v>67</v>
      </c>
      <c r="B24" s="36"/>
      <c r="C24" s="37"/>
      <c r="D24" s="37"/>
      <c r="E24" s="37"/>
      <c r="F24" s="37"/>
      <c r="G24" s="37"/>
      <c r="H24" s="36"/>
      <c r="I24" s="37"/>
      <c r="J24" s="36"/>
      <c r="K24" s="37"/>
      <c r="L24" s="37"/>
      <c r="M24" s="36"/>
      <c r="N24" s="37"/>
      <c r="O24" s="37"/>
      <c r="P24" s="36"/>
      <c r="Q24" s="37"/>
      <c r="R24" s="37"/>
      <c r="S24" s="36"/>
      <c r="T24" s="37"/>
      <c r="U24" s="36"/>
      <c r="V24" s="36"/>
      <c r="W24" s="37"/>
      <c r="X24" s="76">
        <v>0</v>
      </c>
      <c r="Y24" s="56"/>
      <c r="Z24" s="89">
        <v>1000</v>
      </c>
      <c r="AA24" s="90"/>
      <c r="AB24" s="89">
        <v>0</v>
      </c>
      <c r="AC24" s="90"/>
    </row>
    <row r="25" spans="1:29" s="6" customFormat="1" ht="13" x14ac:dyDescent="0.3">
      <c r="A25" s="36" t="s">
        <v>20</v>
      </c>
      <c r="B25" s="37">
        <v>1320</v>
      </c>
      <c r="C25" s="37"/>
      <c r="D25" s="37"/>
      <c r="E25" s="37"/>
      <c r="F25" s="37"/>
      <c r="G25" s="37"/>
      <c r="H25" s="37">
        <v>1000</v>
      </c>
      <c r="I25" s="37"/>
      <c r="J25" s="37">
        <v>1260</v>
      </c>
      <c r="K25" s="37"/>
      <c r="L25" s="37"/>
      <c r="M25" s="37">
        <v>1000</v>
      </c>
      <c r="N25" s="37"/>
      <c r="O25" s="37"/>
      <c r="P25" s="37">
        <v>0</v>
      </c>
      <c r="Q25" s="37"/>
      <c r="R25" s="37"/>
      <c r="S25" s="37">
        <v>500</v>
      </c>
      <c r="T25" s="37"/>
      <c r="U25" s="36"/>
      <c r="V25" s="37">
        <v>250</v>
      </c>
      <c r="W25" s="37"/>
      <c r="X25" s="55">
        <v>0</v>
      </c>
      <c r="Y25" s="56"/>
      <c r="Z25" s="89">
        <v>0</v>
      </c>
      <c r="AA25" s="90"/>
      <c r="AB25" s="89">
        <v>0</v>
      </c>
      <c r="AC25" s="90"/>
    </row>
    <row r="26" spans="1:29" s="6" customFormat="1" ht="13" x14ac:dyDescent="0.3">
      <c r="A26" s="36" t="s">
        <v>14</v>
      </c>
      <c r="B26" s="37">
        <v>200</v>
      </c>
      <c r="C26" s="37"/>
      <c r="D26" s="37"/>
      <c r="E26" s="37"/>
      <c r="F26" s="37"/>
      <c r="G26" s="37"/>
      <c r="H26" s="37">
        <v>1000</v>
      </c>
      <c r="I26" s="37"/>
      <c r="J26" s="37">
        <v>300</v>
      </c>
      <c r="K26" s="37"/>
      <c r="L26" s="37"/>
      <c r="M26" s="37">
        <v>300</v>
      </c>
      <c r="N26" s="37"/>
      <c r="O26" s="37"/>
      <c r="P26" s="37">
        <v>250</v>
      </c>
      <c r="Q26" s="37"/>
      <c r="R26" s="37"/>
      <c r="S26" s="37">
        <v>250</v>
      </c>
      <c r="T26" s="37"/>
      <c r="U26" s="36"/>
      <c r="V26" s="37">
        <v>250</v>
      </c>
      <c r="W26" s="37"/>
      <c r="X26" s="55">
        <v>4840</v>
      </c>
      <c r="Y26" s="56"/>
      <c r="Z26" s="89">
        <v>0</v>
      </c>
      <c r="AA26" s="90"/>
      <c r="AB26" s="89">
        <v>0</v>
      </c>
      <c r="AC26" s="90"/>
    </row>
    <row r="27" spans="1:29" s="6" customFormat="1" ht="13" x14ac:dyDescent="0.3">
      <c r="A27" s="36" t="s">
        <v>21</v>
      </c>
      <c r="B27" s="38">
        <v>10000</v>
      </c>
      <c r="C27" s="37"/>
      <c r="D27" s="37"/>
      <c r="E27" s="38"/>
      <c r="F27" s="37"/>
      <c r="G27" s="37"/>
      <c r="H27" s="38">
        <v>8000</v>
      </c>
      <c r="I27" s="37"/>
      <c r="J27" s="38">
        <v>9920</v>
      </c>
      <c r="K27" s="37"/>
      <c r="L27" s="37"/>
      <c r="M27" s="38">
        <v>8000</v>
      </c>
      <c r="N27" s="37"/>
      <c r="O27" s="37"/>
      <c r="P27" s="38">
        <v>12440</v>
      </c>
      <c r="Q27" s="37"/>
      <c r="R27" s="37"/>
      <c r="S27" s="38">
        <v>6000</v>
      </c>
      <c r="T27" s="37"/>
      <c r="U27" s="36"/>
      <c r="V27" s="38">
        <v>6000</v>
      </c>
      <c r="W27" s="37"/>
      <c r="X27" s="67">
        <v>0</v>
      </c>
      <c r="Y27" s="56"/>
      <c r="Z27" s="91">
        <v>7000</v>
      </c>
      <c r="AA27" s="90"/>
      <c r="AB27" s="91">
        <v>15000</v>
      </c>
      <c r="AC27" s="90"/>
    </row>
    <row r="28" spans="1:29" s="5" customFormat="1" ht="14.5" thickBot="1" x14ac:dyDescent="0.35">
      <c r="A28" s="21" t="s">
        <v>6</v>
      </c>
      <c r="B28" s="19"/>
      <c r="C28" s="20">
        <f>SUM(B25:B27)</f>
        <v>11520</v>
      </c>
      <c r="D28" s="19"/>
      <c r="E28" s="19"/>
      <c r="F28" s="20">
        <f>SUM(E25:E27)</f>
        <v>0</v>
      </c>
      <c r="G28" s="19"/>
      <c r="H28" s="19"/>
      <c r="I28" s="20">
        <f>SUM(H25:H27)</f>
        <v>10000</v>
      </c>
      <c r="J28" s="21"/>
      <c r="K28" s="19">
        <f>SUM(J25:J27)</f>
        <v>11480</v>
      </c>
      <c r="L28" s="19"/>
      <c r="M28" s="21"/>
      <c r="N28" s="19">
        <f>SUM(M25:M27)</f>
        <v>9300</v>
      </c>
      <c r="O28" s="19"/>
      <c r="P28" s="21"/>
      <c r="Q28" s="19">
        <f>SUM(P25:P27)</f>
        <v>12690</v>
      </c>
      <c r="R28" s="19"/>
      <c r="S28" s="21"/>
      <c r="T28" s="19">
        <f>SUM(S25:S27)</f>
        <v>6750</v>
      </c>
      <c r="U28" s="21"/>
      <c r="V28" s="21"/>
      <c r="W28" s="19">
        <f>SUM(V25:V27)</f>
        <v>6500</v>
      </c>
      <c r="X28" s="57"/>
      <c r="Y28" s="58">
        <f>SUM(X24:X27)</f>
        <v>4840</v>
      </c>
      <c r="Z28" s="92"/>
      <c r="AA28" s="93">
        <f>SUM(Z24:Z27)</f>
        <v>8000</v>
      </c>
      <c r="AB28" s="92"/>
      <c r="AC28" s="93">
        <f>SUM(AB24:AB27)</f>
        <v>15000</v>
      </c>
    </row>
    <row r="29" spans="1:29" ht="13" thickTop="1" x14ac:dyDescent="0.25">
      <c r="A29" s="13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3"/>
      <c r="V29" s="15"/>
      <c r="W29" s="15"/>
      <c r="X29" s="68"/>
      <c r="Y29" s="69"/>
      <c r="Z29" s="94"/>
      <c r="AA29" s="95"/>
      <c r="AB29" s="94"/>
      <c r="AC29" s="95"/>
    </row>
    <row r="30" spans="1:29" s="4" customFormat="1" ht="13" hidden="1" x14ac:dyDescent="0.3">
      <c r="A30" s="17" t="s">
        <v>19</v>
      </c>
      <c r="B30" s="18"/>
      <c r="C30" s="18"/>
      <c r="D30" s="18"/>
      <c r="E30" s="18"/>
      <c r="F30" s="18"/>
      <c r="G30" s="18"/>
      <c r="H30" s="18"/>
      <c r="I30" s="18">
        <v>0</v>
      </c>
      <c r="J30" s="18"/>
      <c r="K30" s="18">
        <v>214.77</v>
      </c>
      <c r="L30" s="18"/>
      <c r="M30" s="18"/>
      <c r="N30" s="18">
        <v>0</v>
      </c>
      <c r="O30" s="18"/>
      <c r="P30" s="18"/>
      <c r="Q30" s="18">
        <v>0</v>
      </c>
      <c r="R30" s="18"/>
      <c r="S30" s="18"/>
      <c r="T30" s="18">
        <v>0</v>
      </c>
      <c r="U30" s="17"/>
      <c r="V30" s="18"/>
      <c r="W30" s="18">
        <v>0</v>
      </c>
      <c r="X30" s="72"/>
      <c r="Y30" s="73">
        <v>0</v>
      </c>
      <c r="Z30" s="98"/>
      <c r="AA30" s="99">
        <v>0</v>
      </c>
      <c r="AB30" s="98"/>
      <c r="AC30" s="99">
        <v>0</v>
      </c>
    </row>
    <row r="31" spans="1:29" x14ac:dyDescent="0.25">
      <c r="A31" s="1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3"/>
      <c r="V31" s="15"/>
      <c r="W31" s="15"/>
      <c r="X31" s="68"/>
      <c r="Y31" s="69"/>
      <c r="Z31" s="94"/>
      <c r="AA31" s="95"/>
      <c r="AB31" s="94"/>
      <c r="AC31" s="95"/>
    </row>
    <row r="32" spans="1:29" x14ac:dyDescent="0.25">
      <c r="A32" s="13" t="s">
        <v>62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3"/>
      <c r="V32" s="15"/>
      <c r="W32" s="15"/>
      <c r="X32" s="68">
        <v>0</v>
      </c>
      <c r="Y32" s="69"/>
      <c r="Z32" s="94">
        <v>0</v>
      </c>
      <c r="AA32" s="95"/>
      <c r="AB32" s="94">
        <v>1000</v>
      </c>
      <c r="AC32" s="95"/>
    </row>
    <row r="33" spans="1:32" x14ac:dyDescent="0.25">
      <c r="A33" s="13" t="s">
        <v>63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3"/>
      <c r="V33" s="15"/>
      <c r="W33" s="15"/>
      <c r="X33" s="71">
        <v>778</v>
      </c>
      <c r="Y33" s="69"/>
      <c r="Z33" s="94">
        <v>0</v>
      </c>
      <c r="AA33" s="95"/>
      <c r="AB33" s="94">
        <v>1500</v>
      </c>
      <c r="AC33" s="95"/>
    </row>
    <row r="34" spans="1:32" s="5" customFormat="1" ht="14.5" thickBot="1" x14ac:dyDescent="0.35">
      <c r="A34" s="21" t="s">
        <v>43</v>
      </c>
      <c r="B34" s="19"/>
      <c r="C34" s="20">
        <v>10</v>
      </c>
      <c r="D34" s="19"/>
      <c r="E34" s="19"/>
      <c r="F34" s="20"/>
      <c r="G34" s="19"/>
      <c r="H34" s="19"/>
      <c r="I34" s="20">
        <v>0</v>
      </c>
      <c r="J34" s="21"/>
      <c r="K34" s="19">
        <f>1475.55+27.8+186.09+67.47</f>
        <v>1756.9099999999999</v>
      </c>
      <c r="L34" s="19"/>
      <c r="M34" s="21"/>
      <c r="N34" s="19">
        <v>0</v>
      </c>
      <c r="O34" s="19"/>
      <c r="P34" s="21"/>
      <c r="Q34" s="19">
        <v>119.65</v>
      </c>
      <c r="R34" s="19"/>
      <c r="S34" s="21"/>
      <c r="T34" s="19">
        <v>0</v>
      </c>
      <c r="U34" s="21"/>
      <c r="V34" s="21"/>
      <c r="W34" s="19">
        <v>300</v>
      </c>
      <c r="X34" s="57"/>
      <c r="Y34" s="58">
        <v>778</v>
      </c>
      <c r="Z34" s="92"/>
      <c r="AA34" s="93">
        <v>1000</v>
      </c>
      <c r="AB34" s="92"/>
      <c r="AC34" s="93">
        <v>2500</v>
      </c>
    </row>
    <row r="35" spans="1:32" s="4" customFormat="1" ht="13.5" thickTop="1" x14ac:dyDescent="0.3">
      <c r="A35" s="17"/>
      <c r="B35" s="18"/>
      <c r="C35" s="18"/>
      <c r="D35" s="18"/>
      <c r="E35" s="18"/>
      <c r="F35" s="18"/>
      <c r="G35" s="18"/>
      <c r="H35" s="18"/>
      <c r="I35" s="18"/>
      <c r="J35" s="17"/>
      <c r="K35" s="18"/>
      <c r="L35" s="18"/>
      <c r="M35" s="17"/>
      <c r="N35" s="18"/>
      <c r="O35" s="18"/>
      <c r="P35" s="17"/>
      <c r="Q35" s="18"/>
      <c r="R35" s="18"/>
      <c r="S35" s="17"/>
      <c r="T35" s="18"/>
      <c r="U35" s="17"/>
      <c r="V35" s="17"/>
      <c r="W35" s="18"/>
      <c r="X35" s="72"/>
      <c r="Y35" s="73"/>
      <c r="Z35" s="98"/>
      <c r="AA35" s="99"/>
      <c r="AB35" s="98"/>
      <c r="AC35" s="99"/>
    </row>
    <row r="36" spans="1:32" s="4" customFormat="1" ht="13" hidden="1" x14ac:dyDescent="0.3">
      <c r="A36" s="17"/>
      <c r="B36" s="17"/>
      <c r="C36" s="18"/>
      <c r="D36" s="18"/>
      <c r="E36" s="17"/>
      <c r="F36" s="18"/>
      <c r="G36" s="18"/>
      <c r="H36" s="17"/>
      <c r="I36" s="18"/>
      <c r="J36" s="17"/>
      <c r="K36" s="18"/>
      <c r="L36" s="18"/>
      <c r="M36" s="17"/>
      <c r="N36" s="18"/>
      <c r="O36" s="18"/>
      <c r="P36" s="17"/>
      <c r="Q36" s="18"/>
      <c r="R36" s="18"/>
      <c r="S36" s="17"/>
      <c r="T36" s="18"/>
      <c r="U36" s="17"/>
      <c r="V36" s="17"/>
      <c r="W36" s="18"/>
      <c r="X36" s="72"/>
      <c r="Y36" s="73"/>
      <c r="Z36" s="98"/>
      <c r="AA36" s="99"/>
      <c r="AB36" s="98"/>
      <c r="AC36" s="99"/>
    </row>
    <row r="37" spans="1:32" s="5" customFormat="1" ht="14.5" hidden="1" thickBot="1" x14ac:dyDescent="0.35">
      <c r="A37" s="21" t="s">
        <v>26</v>
      </c>
      <c r="B37" s="19"/>
      <c r="C37" s="20">
        <f>SUM(C6:C34)</f>
        <v>92485.11</v>
      </c>
      <c r="D37" s="19"/>
      <c r="E37" s="19"/>
      <c r="F37" s="20">
        <f>SUM(F8:F34)</f>
        <v>0</v>
      </c>
      <c r="G37" s="19"/>
      <c r="H37" s="19"/>
      <c r="I37" s="20">
        <f>SUM(I6:I34)</f>
        <v>90000</v>
      </c>
      <c r="J37" s="21"/>
      <c r="K37" s="19">
        <v>519.44000000000005</v>
      </c>
      <c r="L37" s="19"/>
      <c r="M37" s="21"/>
      <c r="N37" s="19"/>
      <c r="O37" s="19"/>
      <c r="P37" s="21"/>
      <c r="Q37" s="19">
        <v>465.43</v>
      </c>
      <c r="R37" s="19"/>
      <c r="S37" s="21"/>
      <c r="T37" s="19"/>
      <c r="U37" s="21"/>
      <c r="V37" s="21"/>
      <c r="W37" s="19"/>
      <c r="X37" s="57"/>
      <c r="Y37" s="58">
        <v>0</v>
      </c>
      <c r="Z37" s="92"/>
      <c r="AA37" s="93">
        <v>0</v>
      </c>
      <c r="AB37" s="92"/>
      <c r="AC37" s="93">
        <v>0</v>
      </c>
    </row>
    <row r="38" spans="1:32" ht="13" hidden="1" x14ac:dyDescent="0.3">
      <c r="A38" s="17" t="s">
        <v>28</v>
      </c>
      <c r="B38" s="15"/>
      <c r="C38" s="15"/>
      <c r="D38" s="15"/>
      <c r="E38" s="15"/>
      <c r="F38" s="15"/>
      <c r="G38" s="15"/>
      <c r="H38" s="15"/>
      <c r="I38" s="15"/>
      <c r="J38" s="17"/>
      <c r="K38" s="18">
        <v>319</v>
      </c>
      <c r="L38" s="15"/>
      <c r="M38" s="17"/>
      <c r="N38" s="18"/>
      <c r="O38" s="15"/>
      <c r="P38" s="17"/>
      <c r="Q38" s="18"/>
      <c r="R38" s="15"/>
      <c r="S38" s="17"/>
      <c r="T38" s="18"/>
      <c r="U38" s="13"/>
      <c r="V38" s="17"/>
      <c r="W38" s="18"/>
      <c r="X38" s="72"/>
      <c r="Y38" s="73">
        <v>0</v>
      </c>
      <c r="Z38" s="98"/>
      <c r="AA38" s="99"/>
      <c r="AB38" s="98"/>
      <c r="AC38" s="99"/>
    </row>
    <row r="39" spans="1:32" ht="13" hidden="1" x14ac:dyDescent="0.3">
      <c r="A39" s="17"/>
      <c r="B39" s="15"/>
      <c r="C39" s="15"/>
      <c r="D39" s="15"/>
      <c r="E39" s="15"/>
      <c r="F39" s="15"/>
      <c r="G39" s="15"/>
      <c r="H39" s="15"/>
      <c r="I39" s="15"/>
      <c r="J39" s="17"/>
      <c r="K39" s="18"/>
      <c r="L39" s="15"/>
      <c r="M39" s="17"/>
      <c r="N39" s="18"/>
      <c r="O39" s="15"/>
      <c r="P39" s="17"/>
      <c r="Q39" s="18"/>
      <c r="R39" s="15"/>
      <c r="S39" s="17"/>
      <c r="T39" s="18"/>
      <c r="U39" s="13"/>
      <c r="V39" s="17"/>
      <c r="W39" s="18"/>
      <c r="X39" s="72"/>
      <c r="Y39" s="73"/>
      <c r="Z39" s="98"/>
      <c r="AA39" s="99"/>
      <c r="AB39" s="98"/>
      <c r="AC39" s="99"/>
    </row>
    <row r="40" spans="1:32" ht="13.5" thickBot="1" x14ac:dyDescent="0.35">
      <c r="A40" s="17"/>
      <c r="B40" s="15"/>
      <c r="C40" s="15"/>
      <c r="D40" s="15"/>
      <c r="E40" s="15"/>
      <c r="F40" s="15"/>
      <c r="G40" s="15"/>
      <c r="H40" s="15"/>
      <c r="I40" s="15"/>
      <c r="J40" s="17"/>
      <c r="K40" s="18"/>
      <c r="L40" s="15"/>
      <c r="M40" s="17"/>
      <c r="N40" s="18"/>
      <c r="O40" s="15"/>
      <c r="P40" s="17"/>
      <c r="Q40" s="18"/>
      <c r="R40" s="15"/>
      <c r="S40" s="17"/>
      <c r="T40" s="18"/>
      <c r="U40" s="13"/>
      <c r="V40" s="17"/>
      <c r="W40" s="18"/>
      <c r="X40" s="72"/>
      <c r="Y40" s="73"/>
      <c r="Z40" s="98"/>
      <c r="AA40" s="99"/>
      <c r="AB40" s="98"/>
      <c r="AC40" s="99"/>
    </row>
    <row r="41" spans="1:32" s="12" customFormat="1" ht="16" thickBot="1" x14ac:dyDescent="0.4">
      <c r="A41" s="10" t="s">
        <v>7</v>
      </c>
      <c r="B41" s="26">
        <v>5358</v>
      </c>
      <c r="C41" s="26"/>
      <c r="D41" s="26"/>
      <c r="E41" s="26"/>
      <c r="F41" s="27"/>
      <c r="G41" s="27"/>
      <c r="H41" s="26">
        <v>5500</v>
      </c>
      <c r="I41" s="26"/>
      <c r="J41" s="11"/>
      <c r="K41" s="11">
        <f>SUM(K6:K40)</f>
        <v>99036.000000000015</v>
      </c>
      <c r="L41" s="26"/>
      <c r="M41" s="11"/>
      <c r="N41" s="11">
        <f>SUM(N6:N34)</f>
        <v>84300</v>
      </c>
      <c r="O41" s="26"/>
      <c r="P41" s="11"/>
      <c r="Q41" s="11">
        <f>SUM(Q6:Q40)</f>
        <v>111626.48999999999</v>
      </c>
      <c r="R41" s="26"/>
      <c r="S41" s="11"/>
      <c r="T41" s="11">
        <f>SUM(T6:T34)</f>
        <v>90250</v>
      </c>
      <c r="U41" s="26"/>
      <c r="V41" s="11"/>
      <c r="W41" s="11">
        <f>SUM(W6:W34)</f>
        <v>99800</v>
      </c>
      <c r="X41" s="74"/>
      <c r="Y41" s="75">
        <f>SUM(Y6:Y40)</f>
        <v>145755</v>
      </c>
      <c r="Z41" s="100"/>
      <c r="AA41" s="101">
        <f>SUM(AA6:AA34)</f>
        <v>146600</v>
      </c>
      <c r="AB41" s="100"/>
      <c r="AC41" s="101">
        <f>SUM(AC6:AC34)</f>
        <v>175406</v>
      </c>
      <c r="AE41" s="1"/>
      <c r="AF41" s="113"/>
    </row>
    <row r="42" spans="1:32" s="9" customFormat="1" ht="14" x14ac:dyDescent="0.3">
      <c r="A42" s="21"/>
      <c r="B42" s="28"/>
      <c r="C42" s="28"/>
      <c r="D42" s="28"/>
      <c r="E42" s="28"/>
      <c r="F42" s="29"/>
      <c r="G42" s="29"/>
      <c r="H42" s="28"/>
      <c r="I42" s="28"/>
      <c r="J42" s="19"/>
      <c r="K42" s="19"/>
      <c r="L42" s="28"/>
      <c r="M42" s="19"/>
      <c r="N42" s="19"/>
      <c r="O42" s="28"/>
      <c r="P42" s="19"/>
      <c r="Q42" s="19"/>
      <c r="R42" s="28"/>
      <c r="S42" s="19"/>
      <c r="T42" s="19"/>
      <c r="U42" s="28"/>
      <c r="V42" s="19"/>
      <c r="W42" s="19"/>
      <c r="X42" s="57"/>
      <c r="Y42" s="58"/>
      <c r="Z42" s="92"/>
      <c r="AA42" s="93"/>
      <c r="AB42" s="92"/>
      <c r="AC42" s="93"/>
    </row>
    <row r="43" spans="1:32" x14ac:dyDescent="0.25">
      <c r="A43" s="13"/>
      <c r="B43" s="15">
        <v>18600</v>
      </c>
      <c r="C43" s="15"/>
      <c r="D43" s="15"/>
      <c r="E43" s="15"/>
      <c r="F43" s="15"/>
      <c r="G43" s="15"/>
      <c r="H43" s="15">
        <v>21000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3"/>
      <c r="V43" s="15"/>
      <c r="W43" s="15"/>
      <c r="X43" s="68"/>
      <c r="Y43" s="69"/>
      <c r="Z43" s="94"/>
      <c r="AA43" s="95"/>
      <c r="AB43" s="94"/>
      <c r="AC43" s="95"/>
    </row>
    <row r="44" spans="1:32" ht="18" x14ac:dyDescent="0.4">
      <c r="A44" s="30" t="s">
        <v>8</v>
      </c>
      <c r="B44" s="15">
        <v>0</v>
      </c>
      <c r="C44" s="15"/>
      <c r="D44" s="15"/>
      <c r="E44" s="15"/>
      <c r="F44" s="15"/>
      <c r="G44" s="15"/>
      <c r="H44" s="15">
        <v>0</v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3"/>
      <c r="V44" s="15"/>
      <c r="W44" s="15"/>
      <c r="X44" s="68"/>
      <c r="Y44" s="69"/>
      <c r="Z44" s="94"/>
      <c r="AA44" s="95"/>
      <c r="AB44" s="94"/>
      <c r="AC44" s="95"/>
    </row>
    <row r="45" spans="1:32" ht="18" x14ac:dyDescent="0.4">
      <c r="A45" s="2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3"/>
      <c r="V45" s="15"/>
      <c r="W45" s="15"/>
      <c r="X45" s="68"/>
      <c r="Y45" s="69"/>
      <c r="Z45" s="94"/>
      <c r="AA45" s="95"/>
      <c r="AB45" s="94"/>
      <c r="AC45" s="95"/>
    </row>
    <row r="46" spans="1:32" s="6" customFormat="1" ht="13" x14ac:dyDescent="0.3">
      <c r="A46" s="36" t="s">
        <v>9</v>
      </c>
      <c r="B46" s="37">
        <v>6000</v>
      </c>
      <c r="C46" s="37"/>
      <c r="D46" s="37"/>
      <c r="E46" s="37"/>
      <c r="F46" s="37"/>
      <c r="G46" s="37"/>
      <c r="H46" s="37">
        <v>0</v>
      </c>
      <c r="I46" s="37"/>
      <c r="J46" s="37">
        <v>5955</v>
      </c>
      <c r="K46" s="36"/>
      <c r="L46" s="37"/>
      <c r="M46" s="37">
        <v>6000</v>
      </c>
      <c r="N46" s="37"/>
      <c r="O46" s="37"/>
      <c r="P46" s="37">
        <v>6000</v>
      </c>
      <c r="Q46" s="36"/>
      <c r="R46" s="37"/>
      <c r="S46" s="37">
        <v>7500</v>
      </c>
      <c r="T46" s="37"/>
      <c r="U46" s="36"/>
      <c r="V46" s="37">
        <v>8000</v>
      </c>
      <c r="W46" s="37"/>
      <c r="X46" s="55">
        <v>7439</v>
      </c>
      <c r="Y46" s="56"/>
      <c r="Z46" s="89">
        <v>7500</v>
      </c>
      <c r="AA46" s="90"/>
      <c r="AB46" s="89">
        <v>8500</v>
      </c>
      <c r="AC46" s="90"/>
    </row>
    <row r="47" spans="1:32" s="6" customFormat="1" ht="13" x14ac:dyDescent="0.3">
      <c r="A47" s="36" t="s">
        <v>53</v>
      </c>
      <c r="B47" s="37">
        <v>0</v>
      </c>
      <c r="C47" s="37"/>
      <c r="D47" s="37"/>
      <c r="E47" s="37"/>
      <c r="F47" s="37"/>
      <c r="G47" s="37"/>
      <c r="H47" s="37">
        <v>1100</v>
      </c>
      <c r="I47" s="37"/>
      <c r="J47" s="37">
        <v>21773.9</v>
      </c>
      <c r="K47" s="36"/>
      <c r="L47" s="37"/>
      <c r="M47" s="37">
        <v>20000</v>
      </c>
      <c r="N47" s="37"/>
      <c r="O47" s="37"/>
      <c r="P47" s="37">
        <v>21263.29</v>
      </c>
      <c r="Q47" s="36"/>
      <c r="R47" s="37"/>
      <c r="S47" s="37">
        <v>25000</v>
      </c>
      <c r="T47" s="37"/>
      <c r="U47" s="36"/>
      <c r="V47" s="37">
        <v>25000</v>
      </c>
      <c r="W47" s="37"/>
      <c r="X47" s="55">
        <v>72277</v>
      </c>
      <c r="Y47" s="56"/>
      <c r="Z47" s="89">
        <v>63000</v>
      </c>
      <c r="AA47" s="90"/>
      <c r="AB47" s="89">
        <v>90000</v>
      </c>
      <c r="AC47" s="90"/>
    </row>
    <row r="48" spans="1:32" s="6" customFormat="1" ht="13" x14ac:dyDescent="0.3">
      <c r="A48" s="36" t="s">
        <v>10</v>
      </c>
      <c r="B48" s="37">
        <v>3000</v>
      </c>
      <c r="C48" s="37"/>
      <c r="D48" s="37"/>
      <c r="E48" s="37"/>
      <c r="F48" s="36"/>
      <c r="G48" s="36"/>
      <c r="H48" s="37">
        <v>250</v>
      </c>
      <c r="I48" s="37"/>
      <c r="J48" s="37"/>
      <c r="K48" s="36"/>
      <c r="L48" s="37"/>
      <c r="M48" s="37">
        <v>2000</v>
      </c>
      <c r="N48" s="37"/>
      <c r="O48" s="37"/>
      <c r="P48" s="37">
        <v>0</v>
      </c>
      <c r="Q48" s="36"/>
      <c r="R48" s="37"/>
      <c r="S48" s="37">
        <v>1000</v>
      </c>
      <c r="T48" s="37"/>
      <c r="U48" s="36"/>
      <c r="V48" s="37">
        <v>1000</v>
      </c>
      <c r="W48" s="37"/>
      <c r="X48" s="55">
        <v>0</v>
      </c>
      <c r="Y48" s="56"/>
      <c r="Z48" s="89">
        <v>600</v>
      </c>
      <c r="AA48" s="90"/>
      <c r="AB48" s="89">
        <v>0</v>
      </c>
      <c r="AC48" s="90"/>
    </row>
    <row r="49" spans="1:32" s="6" customFormat="1" ht="13" x14ac:dyDescent="0.3">
      <c r="A49" s="36" t="s">
        <v>64</v>
      </c>
      <c r="B49" s="38">
        <v>2320</v>
      </c>
      <c r="C49" s="37"/>
      <c r="D49" s="37"/>
      <c r="E49" s="38"/>
      <c r="F49" s="37"/>
      <c r="G49" s="37"/>
      <c r="H49" s="38">
        <v>2000</v>
      </c>
      <c r="I49" s="37"/>
      <c r="J49" s="37">
        <v>508.52</v>
      </c>
      <c r="K49" s="36"/>
      <c r="L49" s="37"/>
      <c r="M49" s="37">
        <v>1100</v>
      </c>
      <c r="N49" s="37"/>
      <c r="O49" s="37"/>
      <c r="P49" s="37">
        <v>383.52</v>
      </c>
      <c r="Q49" s="36"/>
      <c r="R49" s="37"/>
      <c r="S49" s="37">
        <v>1000</v>
      </c>
      <c r="T49" s="37"/>
      <c r="U49" s="36"/>
      <c r="V49" s="37">
        <v>1000</v>
      </c>
      <c r="W49" s="37"/>
      <c r="X49" s="55">
        <v>0</v>
      </c>
      <c r="Y49" s="56"/>
      <c r="Z49" s="89">
        <v>500</v>
      </c>
      <c r="AA49" s="90"/>
      <c r="AB49" s="89">
        <v>0</v>
      </c>
      <c r="AC49" s="90"/>
    </row>
    <row r="50" spans="1:32" s="7" customFormat="1" ht="13" x14ac:dyDescent="0.3">
      <c r="A50" s="36" t="s">
        <v>32</v>
      </c>
      <c r="B50" s="40"/>
      <c r="C50" s="40"/>
      <c r="D50" s="40"/>
      <c r="E50" s="40"/>
      <c r="F50" s="40"/>
      <c r="G50" s="40"/>
      <c r="H50" s="40"/>
      <c r="I50" s="40"/>
      <c r="J50" s="37"/>
      <c r="K50" s="36"/>
      <c r="L50" s="40"/>
      <c r="M50" s="37"/>
      <c r="N50" s="37"/>
      <c r="O50" s="40"/>
      <c r="P50" s="37">
        <v>1948.82</v>
      </c>
      <c r="Q50" s="36"/>
      <c r="R50" s="40"/>
      <c r="S50" s="37">
        <v>0</v>
      </c>
      <c r="T50" s="37"/>
      <c r="U50" s="41"/>
      <c r="V50" s="37"/>
      <c r="W50" s="37"/>
      <c r="X50" s="55">
        <v>1113</v>
      </c>
      <c r="Y50" s="56"/>
      <c r="Z50" s="89">
        <v>0</v>
      </c>
      <c r="AA50" s="90"/>
      <c r="AB50" s="89">
        <v>0</v>
      </c>
      <c r="AC50" s="90"/>
    </row>
    <row r="51" spans="1:32" s="7" customFormat="1" ht="13" x14ac:dyDescent="0.3">
      <c r="A51" s="36" t="s">
        <v>33</v>
      </c>
      <c r="B51" s="40"/>
      <c r="C51" s="40"/>
      <c r="D51" s="40"/>
      <c r="E51" s="40"/>
      <c r="F51" s="40"/>
      <c r="G51" s="40"/>
      <c r="H51" s="40"/>
      <c r="I51" s="40"/>
      <c r="J51" s="37"/>
      <c r="K51" s="36"/>
      <c r="L51" s="40"/>
      <c r="M51" s="37"/>
      <c r="N51" s="37"/>
      <c r="O51" s="40"/>
      <c r="P51" s="37">
        <v>30</v>
      </c>
      <c r="Q51" s="36"/>
      <c r="R51" s="40"/>
      <c r="S51" s="37">
        <v>0</v>
      </c>
      <c r="T51" s="37"/>
      <c r="U51" s="41"/>
      <c r="V51" s="37"/>
      <c r="W51" s="37"/>
      <c r="X51" s="55">
        <v>0</v>
      </c>
      <c r="Y51" s="56"/>
      <c r="Z51" s="89">
        <v>0</v>
      </c>
      <c r="AA51" s="90"/>
      <c r="AB51" s="89">
        <v>0</v>
      </c>
      <c r="AC51" s="90"/>
    </row>
    <row r="52" spans="1:32" s="7" customFormat="1" ht="13" x14ac:dyDescent="0.3">
      <c r="A52" s="36" t="s">
        <v>37</v>
      </c>
      <c r="B52" s="40"/>
      <c r="C52" s="40"/>
      <c r="D52" s="40"/>
      <c r="E52" s="40"/>
      <c r="F52" s="40"/>
      <c r="G52" s="40"/>
      <c r="H52" s="40"/>
      <c r="I52" s="40"/>
      <c r="J52" s="37"/>
      <c r="K52" s="36"/>
      <c r="L52" s="40"/>
      <c r="M52" s="37"/>
      <c r="N52" s="37"/>
      <c r="O52" s="40"/>
      <c r="P52" s="37"/>
      <c r="Q52" s="36"/>
      <c r="R52" s="40"/>
      <c r="S52" s="37"/>
      <c r="T52" s="37"/>
      <c r="U52" s="41"/>
      <c r="V52" s="37"/>
      <c r="W52" s="37"/>
      <c r="X52" s="55">
        <v>0</v>
      </c>
      <c r="Y52" s="56"/>
      <c r="Z52" s="89">
        <v>0</v>
      </c>
      <c r="AA52" s="90"/>
      <c r="AB52" s="89">
        <v>0</v>
      </c>
      <c r="AC52" s="90"/>
    </row>
    <row r="53" spans="1:32" s="6" customFormat="1" ht="13" x14ac:dyDescent="0.3">
      <c r="A53" s="36" t="s">
        <v>11</v>
      </c>
      <c r="B53" s="37"/>
      <c r="C53" s="37"/>
      <c r="D53" s="37"/>
      <c r="E53" s="37"/>
      <c r="F53" s="37"/>
      <c r="G53" s="37"/>
      <c r="H53" s="37"/>
      <c r="I53" s="37"/>
      <c r="J53" s="37">
        <v>711.09</v>
      </c>
      <c r="K53" s="36"/>
      <c r="L53" s="37"/>
      <c r="M53" s="37">
        <v>250</v>
      </c>
      <c r="N53" s="37"/>
      <c r="O53" s="37"/>
      <c r="P53" s="37">
        <v>415</v>
      </c>
      <c r="Q53" s="36"/>
      <c r="R53" s="37"/>
      <c r="S53" s="37">
        <v>250</v>
      </c>
      <c r="T53" s="37"/>
      <c r="U53" s="36"/>
      <c r="V53" s="37">
        <v>250</v>
      </c>
      <c r="W53" s="37"/>
      <c r="X53" s="76">
        <v>216</v>
      </c>
      <c r="Y53" s="56"/>
      <c r="Z53" s="89">
        <v>300</v>
      </c>
      <c r="AA53" s="90"/>
      <c r="AB53" s="89">
        <v>300</v>
      </c>
      <c r="AC53" s="90"/>
    </row>
    <row r="54" spans="1:32" s="6" customFormat="1" ht="13" x14ac:dyDescent="0.3">
      <c r="A54" s="36" t="s">
        <v>73</v>
      </c>
      <c r="B54" s="37"/>
      <c r="C54" s="37"/>
      <c r="D54" s="37"/>
      <c r="E54" s="37"/>
      <c r="F54" s="37"/>
      <c r="G54" s="37"/>
      <c r="H54" s="37"/>
      <c r="I54" s="37"/>
      <c r="J54" s="37"/>
      <c r="K54" s="36"/>
      <c r="L54" s="37"/>
      <c r="M54" s="37"/>
      <c r="N54" s="37"/>
      <c r="O54" s="37"/>
      <c r="P54" s="37"/>
      <c r="Q54" s="36"/>
      <c r="R54" s="37"/>
      <c r="S54" s="37"/>
      <c r="T54" s="37"/>
      <c r="U54" s="36"/>
      <c r="V54" s="37"/>
      <c r="W54" s="37"/>
      <c r="X54" s="55">
        <v>513</v>
      </c>
      <c r="Y54" s="56"/>
      <c r="Z54" s="89">
        <v>350</v>
      </c>
      <c r="AA54" s="90"/>
      <c r="AB54" s="89">
        <v>500</v>
      </c>
      <c r="AC54" s="90"/>
    </row>
    <row r="55" spans="1:32" s="6" customFormat="1" ht="13" x14ac:dyDescent="0.3">
      <c r="A55" s="36" t="s">
        <v>58</v>
      </c>
      <c r="B55" s="37"/>
      <c r="C55" s="37"/>
      <c r="D55" s="37"/>
      <c r="E55" s="37"/>
      <c r="F55" s="37"/>
      <c r="G55" s="37"/>
      <c r="H55" s="37"/>
      <c r="I55" s="37"/>
      <c r="J55" s="37"/>
      <c r="K55" s="36"/>
      <c r="L55" s="37"/>
      <c r="M55" s="37"/>
      <c r="N55" s="37"/>
      <c r="O55" s="37"/>
      <c r="P55" s="37"/>
      <c r="Q55" s="36"/>
      <c r="R55" s="37"/>
      <c r="S55" s="37"/>
      <c r="T55" s="37"/>
      <c r="U55" s="36"/>
      <c r="V55" s="37"/>
      <c r="W55" s="37"/>
      <c r="X55" s="55">
        <v>0</v>
      </c>
      <c r="Y55" s="56"/>
      <c r="Z55" s="89">
        <v>0</v>
      </c>
      <c r="AA55" s="90"/>
      <c r="AB55" s="89">
        <v>0</v>
      </c>
      <c r="AC55" s="90"/>
    </row>
    <row r="56" spans="1:32" s="7" customFormat="1" ht="13" x14ac:dyDescent="0.3">
      <c r="A56" s="36" t="s">
        <v>12</v>
      </c>
      <c r="B56" s="41"/>
      <c r="C56" s="40">
        <v>14650</v>
      </c>
      <c r="D56" s="40"/>
      <c r="E56" s="41"/>
      <c r="F56" s="40">
        <v>0</v>
      </c>
      <c r="G56" s="40"/>
      <c r="H56" s="41"/>
      <c r="I56" s="40">
        <v>19500</v>
      </c>
      <c r="J56" s="38">
        <f>665+845.5+87+794.63+156.6+1195.4+148.75</f>
        <v>3892.88</v>
      </c>
      <c r="K56" s="36"/>
      <c r="L56" s="40"/>
      <c r="M56" s="38">
        <v>2000</v>
      </c>
      <c r="N56" s="37"/>
      <c r="O56" s="40"/>
      <c r="P56" s="38">
        <f>881.99+1211.4+175+177</f>
        <v>2445.3900000000003</v>
      </c>
      <c r="Q56" s="36"/>
      <c r="R56" s="40"/>
      <c r="S56" s="38">
        <v>2500</v>
      </c>
      <c r="T56" s="37"/>
      <c r="U56" s="41"/>
      <c r="V56" s="38">
        <v>3000</v>
      </c>
      <c r="W56" s="37"/>
      <c r="X56" s="67">
        <v>240</v>
      </c>
      <c r="Y56" s="56"/>
      <c r="Z56" s="91">
        <v>1000</v>
      </c>
      <c r="AA56" s="90"/>
      <c r="AB56" s="91">
        <v>800</v>
      </c>
      <c r="AC56" s="90"/>
      <c r="AF56" s="112"/>
    </row>
    <row r="57" spans="1:32" s="9" customFormat="1" ht="14" x14ac:dyDescent="0.3">
      <c r="A57" s="21" t="s">
        <v>50</v>
      </c>
      <c r="B57" s="28"/>
      <c r="C57" s="28"/>
      <c r="D57" s="28"/>
      <c r="E57" s="28"/>
      <c r="F57" s="28"/>
      <c r="G57" s="28"/>
      <c r="H57" s="28"/>
      <c r="I57" s="28"/>
      <c r="J57" s="19"/>
      <c r="K57" s="19">
        <f>SUM(J46:J56)</f>
        <v>32841.39</v>
      </c>
      <c r="L57" s="28"/>
      <c r="M57" s="19"/>
      <c r="N57" s="19">
        <f>SUM(M46:M56)</f>
        <v>31350</v>
      </c>
      <c r="O57" s="28"/>
      <c r="P57" s="19"/>
      <c r="Q57" s="19">
        <f>SUM(P46:P56)</f>
        <v>32486.02</v>
      </c>
      <c r="R57" s="28"/>
      <c r="S57" s="19"/>
      <c r="T57" s="19">
        <f>SUM(S46:S56)</f>
        <v>37250</v>
      </c>
      <c r="U57" s="29"/>
      <c r="V57" s="19"/>
      <c r="W57" s="19">
        <f>SUM(V46:V56)</f>
        <v>38250</v>
      </c>
      <c r="X57" s="57"/>
      <c r="Y57" s="58">
        <f>SUM(X46:X56)</f>
        <v>81798</v>
      </c>
      <c r="Z57" s="92"/>
      <c r="AA57" s="93">
        <f>SUM(Z46:Z56)</f>
        <v>73250</v>
      </c>
      <c r="AB57" s="92"/>
      <c r="AC57" s="93">
        <f>SUM(AB46:AB56)</f>
        <v>100100</v>
      </c>
    </row>
    <row r="58" spans="1:32" ht="13" x14ac:dyDescent="0.3">
      <c r="A58" s="17"/>
      <c r="B58" s="15"/>
      <c r="C58" s="15"/>
      <c r="D58" s="15"/>
      <c r="E58" s="15"/>
      <c r="F58" s="15"/>
      <c r="G58" s="15"/>
      <c r="H58" s="15"/>
      <c r="I58" s="15"/>
      <c r="J58" s="18"/>
      <c r="K58" s="18"/>
      <c r="L58" s="15"/>
      <c r="M58" s="18"/>
      <c r="N58" s="18"/>
      <c r="O58" s="15"/>
      <c r="P58" s="18"/>
      <c r="Q58" s="18"/>
      <c r="R58" s="15"/>
      <c r="S58" s="18"/>
      <c r="T58" s="18"/>
      <c r="U58" s="13"/>
      <c r="V58" s="18"/>
      <c r="W58" s="18"/>
      <c r="X58" s="72"/>
      <c r="Y58" s="73"/>
      <c r="Z58" s="98"/>
      <c r="AA58" s="99"/>
      <c r="AB58" s="98"/>
      <c r="AC58" s="99"/>
    </row>
    <row r="59" spans="1:32" x14ac:dyDescent="0.25">
      <c r="A59" s="13"/>
      <c r="B59" s="15">
        <v>0</v>
      </c>
      <c r="C59" s="15"/>
      <c r="D59" s="15"/>
      <c r="E59" s="15"/>
      <c r="F59" s="15"/>
      <c r="G59" s="15"/>
      <c r="H59" s="15">
        <v>500</v>
      </c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3"/>
      <c r="V59" s="15"/>
      <c r="W59" s="15"/>
      <c r="X59" s="68"/>
      <c r="Y59" s="69"/>
      <c r="Z59" s="94"/>
      <c r="AA59" s="95"/>
      <c r="AB59" s="94"/>
      <c r="AC59" s="95"/>
    </row>
    <row r="60" spans="1:32" s="110" customFormat="1" ht="14.25" customHeight="1" x14ac:dyDescent="0.3">
      <c r="A60" s="111" t="s">
        <v>56</v>
      </c>
      <c r="B60" s="105">
        <v>0</v>
      </c>
      <c r="C60" s="105"/>
      <c r="D60" s="105"/>
      <c r="E60" s="105"/>
      <c r="F60" s="105"/>
      <c r="G60" s="105"/>
      <c r="H60" s="105">
        <v>500</v>
      </c>
      <c r="I60" s="105"/>
      <c r="J60" s="105"/>
      <c r="K60" s="105">
        <v>20527.04</v>
      </c>
      <c r="L60" s="105"/>
      <c r="M60" s="105"/>
      <c r="N60" s="105">
        <v>19500</v>
      </c>
      <c r="O60" s="105"/>
      <c r="P60" s="105"/>
      <c r="Q60" s="105">
        <v>20858.27</v>
      </c>
      <c r="R60" s="105"/>
      <c r="S60" s="105"/>
      <c r="T60" s="105">
        <v>19500</v>
      </c>
      <c r="U60" s="106"/>
      <c r="V60" s="105"/>
      <c r="W60" s="105">
        <v>20000</v>
      </c>
      <c r="X60" s="107">
        <v>20000</v>
      </c>
      <c r="Y60" s="108"/>
      <c r="Z60" s="107">
        <v>20000</v>
      </c>
      <c r="AA60" s="109"/>
      <c r="AB60" s="107">
        <v>20000</v>
      </c>
      <c r="AC60" s="109"/>
    </row>
    <row r="61" spans="1:32" s="51" customFormat="1" ht="13.5" customHeight="1" x14ac:dyDescent="0.3">
      <c r="A61" s="42" t="s">
        <v>61</v>
      </c>
      <c r="B61" s="50"/>
      <c r="C61" s="50"/>
      <c r="D61" s="50"/>
      <c r="E61" s="50"/>
      <c r="F61" s="50"/>
      <c r="G61" s="50"/>
      <c r="H61" s="50"/>
      <c r="I61" s="50"/>
      <c r="J61" s="22"/>
      <c r="K61" s="50"/>
      <c r="L61" s="50"/>
      <c r="M61" s="22"/>
      <c r="N61" s="50"/>
      <c r="O61" s="50"/>
      <c r="P61" s="22"/>
      <c r="Q61" s="50"/>
      <c r="R61" s="50"/>
      <c r="S61" s="22"/>
      <c r="T61" s="50"/>
      <c r="U61" s="22"/>
      <c r="V61" s="22"/>
      <c r="W61" s="50"/>
      <c r="X61" s="70">
        <v>4001</v>
      </c>
      <c r="Y61" s="120"/>
      <c r="Z61" s="96">
        <v>5000</v>
      </c>
      <c r="AA61" s="90"/>
      <c r="AB61" s="96">
        <v>6000</v>
      </c>
      <c r="AC61" s="90"/>
    </row>
    <row r="62" spans="1:32" s="51" customFormat="1" ht="13.5" customHeight="1" x14ac:dyDescent="0.3">
      <c r="A62" s="42" t="s">
        <v>69</v>
      </c>
      <c r="B62" s="50"/>
      <c r="C62" s="50"/>
      <c r="D62" s="50"/>
      <c r="E62" s="50"/>
      <c r="F62" s="50"/>
      <c r="G62" s="50"/>
      <c r="H62" s="50"/>
      <c r="I62" s="50"/>
      <c r="J62" s="22"/>
      <c r="K62" s="50"/>
      <c r="L62" s="50"/>
      <c r="M62" s="22"/>
      <c r="N62" s="50"/>
      <c r="O62" s="50"/>
      <c r="P62" s="22"/>
      <c r="Q62" s="50"/>
      <c r="R62" s="50"/>
      <c r="S62" s="22"/>
      <c r="T62" s="50"/>
      <c r="U62" s="22"/>
      <c r="V62" s="22"/>
      <c r="W62" s="50"/>
      <c r="X62" s="55">
        <v>0</v>
      </c>
      <c r="Y62" s="56"/>
      <c r="Z62" s="96">
        <v>0</v>
      </c>
      <c r="AA62" s="90"/>
      <c r="AB62" s="96">
        <v>0</v>
      </c>
      <c r="AC62" s="90"/>
    </row>
    <row r="63" spans="1:32" s="54" customFormat="1" ht="16.5" customHeight="1" x14ac:dyDescent="0.3">
      <c r="A63" s="52" t="s">
        <v>60</v>
      </c>
      <c r="B63" s="53"/>
      <c r="C63" s="53"/>
      <c r="D63" s="53"/>
      <c r="E63" s="53"/>
      <c r="F63" s="53"/>
      <c r="G63" s="53"/>
      <c r="H63" s="53"/>
      <c r="I63" s="53"/>
      <c r="J63" s="52"/>
      <c r="K63" s="53"/>
      <c r="L63" s="53"/>
      <c r="M63" s="52"/>
      <c r="N63" s="53"/>
      <c r="O63" s="53"/>
      <c r="P63" s="52"/>
      <c r="Q63" s="53"/>
      <c r="R63" s="53"/>
      <c r="S63" s="52"/>
      <c r="T63" s="53"/>
      <c r="U63" s="52"/>
      <c r="V63" s="52"/>
      <c r="W63" s="53"/>
      <c r="X63" s="57"/>
      <c r="Y63" s="58">
        <f>SUM(X60:X62)</f>
        <v>24001</v>
      </c>
      <c r="Z63" s="92"/>
      <c r="AA63" s="93">
        <f>SUM(Z60:Z62)</f>
        <v>25000</v>
      </c>
      <c r="AB63" s="92"/>
      <c r="AC63" s="93">
        <f>SUM(AB60:AB62)</f>
        <v>26000</v>
      </c>
    </row>
    <row r="64" spans="1:32" s="9" customFormat="1" ht="14" x14ac:dyDescent="0.3">
      <c r="A64" s="21"/>
      <c r="B64" s="28"/>
      <c r="C64" s="28"/>
      <c r="D64" s="28"/>
      <c r="E64" s="28"/>
      <c r="F64" s="28"/>
      <c r="G64" s="28"/>
      <c r="H64" s="28"/>
      <c r="I64" s="28"/>
      <c r="J64" s="21"/>
      <c r="K64" s="19"/>
      <c r="L64" s="28"/>
      <c r="M64" s="21"/>
      <c r="N64" s="19"/>
      <c r="O64" s="28"/>
      <c r="P64" s="21"/>
      <c r="Q64" s="19"/>
      <c r="R64" s="28"/>
      <c r="S64" s="21"/>
      <c r="T64" s="19"/>
      <c r="U64" s="29"/>
      <c r="V64" s="21"/>
      <c r="W64" s="19"/>
      <c r="X64" s="57"/>
      <c r="Y64" s="58"/>
      <c r="Z64" s="92"/>
      <c r="AA64" s="93"/>
      <c r="AB64" s="92"/>
      <c r="AC64" s="93"/>
    </row>
    <row r="65" spans="1:29" x14ac:dyDescent="0.25">
      <c r="A65" s="13"/>
      <c r="B65" s="16">
        <v>1500</v>
      </c>
      <c r="C65" s="15"/>
      <c r="D65" s="15"/>
      <c r="E65" s="16"/>
      <c r="F65" s="15"/>
      <c r="G65" s="15"/>
      <c r="H65" s="16">
        <v>2000</v>
      </c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3"/>
      <c r="V65" s="15"/>
      <c r="W65" s="15"/>
      <c r="X65" s="68"/>
      <c r="Y65" s="69"/>
      <c r="Z65" s="94"/>
      <c r="AA65" s="95"/>
      <c r="AB65" s="94"/>
      <c r="AC65" s="95"/>
    </row>
    <row r="66" spans="1:29" s="7" customFormat="1" ht="13" x14ac:dyDescent="0.3">
      <c r="A66" s="36" t="s">
        <v>13</v>
      </c>
      <c r="B66" s="40"/>
      <c r="C66" s="40">
        <f>SUM(B60:B65)</f>
        <v>1500</v>
      </c>
      <c r="D66" s="40"/>
      <c r="E66" s="40"/>
      <c r="F66" s="40">
        <f>SUM(E59:E65)</f>
        <v>0</v>
      </c>
      <c r="G66" s="40"/>
      <c r="H66" s="40"/>
      <c r="I66" s="40">
        <f>SUM(H59:H65)</f>
        <v>3000</v>
      </c>
      <c r="J66" s="37">
        <v>694</v>
      </c>
      <c r="K66" s="36"/>
      <c r="L66" s="40"/>
      <c r="M66" s="37">
        <v>500</v>
      </c>
      <c r="N66" s="37"/>
      <c r="O66" s="40"/>
      <c r="P66" s="37">
        <v>0</v>
      </c>
      <c r="Q66" s="36"/>
      <c r="R66" s="40"/>
      <c r="S66" s="37">
        <v>250</v>
      </c>
      <c r="T66" s="37"/>
      <c r="U66" s="41"/>
      <c r="V66" s="37">
        <v>700</v>
      </c>
      <c r="W66" s="37"/>
      <c r="X66" s="55">
        <v>0</v>
      </c>
      <c r="Y66" s="56"/>
      <c r="Z66" s="89">
        <v>0</v>
      </c>
      <c r="AA66" s="90"/>
      <c r="AB66" s="89">
        <v>0</v>
      </c>
      <c r="AC66" s="90"/>
    </row>
    <row r="67" spans="1:29" s="6" customFormat="1" ht="13" x14ac:dyDescent="0.3">
      <c r="A67" s="36" t="s">
        <v>14</v>
      </c>
      <c r="B67" s="37"/>
      <c r="C67" s="37"/>
      <c r="D67" s="37"/>
      <c r="E67" s="37"/>
      <c r="F67" s="37"/>
      <c r="G67" s="37"/>
      <c r="H67" s="37"/>
      <c r="I67" s="37"/>
      <c r="J67" s="37">
        <v>375.5</v>
      </c>
      <c r="K67" s="36"/>
      <c r="L67" s="37"/>
      <c r="M67" s="37">
        <v>500</v>
      </c>
      <c r="N67" s="37"/>
      <c r="O67" s="37"/>
      <c r="P67" s="37">
        <v>0</v>
      </c>
      <c r="Q67" s="36"/>
      <c r="R67" s="37"/>
      <c r="S67" s="37">
        <v>0</v>
      </c>
      <c r="T67" s="37"/>
      <c r="U67" s="36"/>
      <c r="V67" s="37">
        <v>500</v>
      </c>
      <c r="W67" s="37"/>
      <c r="X67" s="55">
        <v>1988</v>
      </c>
      <c r="Y67" s="56"/>
      <c r="Z67" s="89">
        <v>0</v>
      </c>
      <c r="AA67" s="90"/>
      <c r="AB67" s="89">
        <v>0</v>
      </c>
      <c r="AC67" s="90"/>
    </row>
    <row r="68" spans="1:29" s="6" customFormat="1" ht="13" x14ac:dyDescent="0.3">
      <c r="A68" s="36" t="s">
        <v>15</v>
      </c>
      <c r="B68" s="37"/>
      <c r="C68" s="37"/>
      <c r="D68" s="37"/>
      <c r="E68" s="37"/>
      <c r="F68" s="37"/>
      <c r="G68" s="37"/>
      <c r="H68" s="37"/>
      <c r="I68" s="40">
        <v>19100</v>
      </c>
      <c r="J68" s="38">
        <v>1297.58</v>
      </c>
      <c r="K68" s="36"/>
      <c r="L68" s="40"/>
      <c r="M68" s="38">
        <v>2500</v>
      </c>
      <c r="N68" s="37"/>
      <c r="O68" s="40"/>
      <c r="P68" s="38">
        <v>2196.59</v>
      </c>
      <c r="Q68" s="36"/>
      <c r="R68" s="40"/>
      <c r="S68" s="38">
        <v>2000</v>
      </c>
      <c r="T68" s="37"/>
      <c r="U68" s="36"/>
      <c r="V68" s="38">
        <v>2000</v>
      </c>
      <c r="W68" s="37"/>
      <c r="X68" s="67">
        <v>0</v>
      </c>
      <c r="Y68" s="56"/>
      <c r="Z68" s="91">
        <v>3000</v>
      </c>
      <c r="AA68" s="90"/>
      <c r="AB68" s="91">
        <v>1500</v>
      </c>
      <c r="AC68" s="90"/>
    </row>
    <row r="69" spans="1:29" s="9" customFormat="1" ht="14" x14ac:dyDescent="0.3">
      <c r="A69" s="21" t="s">
        <v>16</v>
      </c>
      <c r="B69" s="28"/>
      <c r="C69" s="28"/>
      <c r="D69" s="28"/>
      <c r="E69" s="28"/>
      <c r="F69" s="28"/>
      <c r="G69" s="28"/>
      <c r="H69" s="28"/>
      <c r="I69" s="28"/>
      <c r="J69" s="19"/>
      <c r="K69" s="19">
        <f>SUM(J66:J68)</f>
        <v>2367.08</v>
      </c>
      <c r="L69" s="28"/>
      <c r="M69" s="19"/>
      <c r="N69" s="19">
        <f>SUM(M66:M68)</f>
        <v>3500</v>
      </c>
      <c r="O69" s="28"/>
      <c r="P69" s="19"/>
      <c r="Q69" s="19">
        <f>SUM(P66:P68)</f>
        <v>2196.59</v>
      </c>
      <c r="R69" s="28"/>
      <c r="S69" s="19"/>
      <c r="T69" s="19">
        <f>SUM(S66:S68)</f>
        <v>2250</v>
      </c>
      <c r="U69" s="29"/>
      <c r="V69" s="19"/>
      <c r="W69" s="19">
        <f>SUM(V66:V68)</f>
        <v>3200</v>
      </c>
      <c r="X69" s="57"/>
      <c r="Y69" s="58">
        <f>SUM(X66:X68)</f>
        <v>1988</v>
      </c>
      <c r="Z69" s="92"/>
      <c r="AA69" s="93">
        <f>SUM(Z66:Z68)</f>
        <v>3000</v>
      </c>
      <c r="AB69" s="92"/>
      <c r="AC69" s="93">
        <f>SUM(AB66:AB68)</f>
        <v>1500</v>
      </c>
    </row>
    <row r="70" spans="1:29" ht="13" x14ac:dyDescent="0.3">
      <c r="A70" s="17"/>
      <c r="B70" s="13"/>
      <c r="C70" s="15"/>
      <c r="D70" s="15"/>
      <c r="E70" s="15"/>
      <c r="F70" s="15"/>
      <c r="G70" s="15"/>
      <c r="H70" s="13"/>
      <c r="I70" s="15"/>
      <c r="J70" s="18"/>
      <c r="K70" s="18"/>
      <c r="L70" s="15"/>
      <c r="M70" s="18"/>
      <c r="N70" s="18"/>
      <c r="O70" s="15"/>
      <c r="P70" s="18"/>
      <c r="Q70" s="18"/>
      <c r="R70" s="15"/>
      <c r="S70" s="18"/>
      <c r="T70" s="18"/>
      <c r="U70" s="13"/>
      <c r="V70" s="18"/>
      <c r="W70" s="18"/>
      <c r="X70" s="72"/>
      <c r="Y70" s="73"/>
      <c r="Z70" s="98"/>
      <c r="AA70" s="99"/>
      <c r="AB70" s="98"/>
      <c r="AC70" s="99"/>
    </row>
    <row r="71" spans="1:29" ht="13" x14ac:dyDescent="0.3">
      <c r="A71" s="17"/>
      <c r="B71" s="13"/>
      <c r="C71" s="15"/>
      <c r="D71" s="15"/>
      <c r="E71" s="15"/>
      <c r="F71" s="15"/>
      <c r="G71" s="15"/>
      <c r="H71" s="13"/>
      <c r="I71" s="15"/>
      <c r="J71" s="18"/>
      <c r="K71" s="18"/>
      <c r="L71" s="15"/>
      <c r="M71" s="18"/>
      <c r="N71" s="18"/>
      <c r="O71" s="15"/>
      <c r="P71" s="18"/>
      <c r="Q71" s="18"/>
      <c r="R71" s="15"/>
      <c r="S71" s="18"/>
      <c r="T71" s="18"/>
      <c r="U71" s="13"/>
      <c r="V71" s="18"/>
      <c r="W71" s="18"/>
      <c r="X71" s="72"/>
      <c r="Y71" s="73"/>
      <c r="Z71" s="98"/>
      <c r="AA71" s="99"/>
      <c r="AB71" s="98"/>
      <c r="AC71" s="99"/>
    </row>
    <row r="72" spans="1:29" s="6" customFormat="1" ht="13" x14ac:dyDescent="0.3">
      <c r="A72" s="36" t="s">
        <v>30</v>
      </c>
      <c r="B72" s="37"/>
      <c r="C72" s="37"/>
      <c r="D72" s="37"/>
      <c r="E72" s="37"/>
      <c r="F72" s="37"/>
      <c r="G72" s="37"/>
      <c r="H72" s="37"/>
      <c r="I72" s="37"/>
      <c r="J72" s="37"/>
      <c r="K72" s="36"/>
      <c r="L72" s="37"/>
      <c r="M72" s="37"/>
      <c r="N72" s="37"/>
      <c r="O72" s="37"/>
      <c r="P72" s="37">
        <v>1000</v>
      </c>
      <c r="Q72" s="36"/>
      <c r="R72" s="37"/>
      <c r="S72" s="37">
        <v>2000</v>
      </c>
      <c r="T72" s="37"/>
      <c r="U72" s="36"/>
      <c r="V72" s="37">
        <v>3000</v>
      </c>
      <c r="W72" s="37"/>
      <c r="X72" s="55">
        <v>1301</v>
      </c>
      <c r="Y72" s="56"/>
      <c r="Z72" s="89">
        <v>10000</v>
      </c>
      <c r="AA72" s="90"/>
      <c r="AB72" s="89">
        <v>6000</v>
      </c>
      <c r="AC72" s="90"/>
    </row>
    <row r="73" spans="1:29" s="7" customFormat="1" ht="13" x14ac:dyDescent="0.3">
      <c r="A73" s="42" t="s">
        <v>59</v>
      </c>
      <c r="B73" s="40"/>
      <c r="C73" s="40"/>
      <c r="D73" s="40"/>
      <c r="E73" s="40"/>
      <c r="F73" s="40"/>
      <c r="G73" s="40"/>
      <c r="H73" s="40"/>
      <c r="I73" s="40"/>
      <c r="J73" s="37"/>
      <c r="K73" s="36"/>
      <c r="L73" s="40"/>
      <c r="M73" s="37"/>
      <c r="N73" s="37"/>
      <c r="O73" s="40"/>
      <c r="P73" s="37"/>
      <c r="Q73" s="36"/>
      <c r="R73" s="40"/>
      <c r="S73" s="37"/>
      <c r="T73" s="37"/>
      <c r="U73" s="41"/>
      <c r="V73" s="37"/>
      <c r="W73" s="37"/>
      <c r="X73" s="55">
        <v>669</v>
      </c>
      <c r="Y73" s="56"/>
      <c r="Z73" s="89">
        <v>500</v>
      </c>
      <c r="AA73" s="90"/>
      <c r="AB73" s="89">
        <v>500</v>
      </c>
      <c r="AC73" s="90"/>
    </row>
    <row r="74" spans="1:29" s="7" customFormat="1" ht="13" x14ac:dyDescent="0.3">
      <c r="A74" s="42" t="s">
        <v>70</v>
      </c>
      <c r="B74" s="40"/>
      <c r="C74" s="40"/>
      <c r="D74" s="40"/>
      <c r="E74" s="40"/>
      <c r="F74" s="40"/>
      <c r="G74" s="40"/>
      <c r="H74" s="40"/>
      <c r="I74" s="40"/>
      <c r="J74" s="37"/>
      <c r="K74" s="36"/>
      <c r="L74" s="40"/>
      <c r="M74" s="37"/>
      <c r="N74" s="37"/>
      <c r="O74" s="40"/>
      <c r="P74" s="37"/>
      <c r="Q74" s="36"/>
      <c r="R74" s="40"/>
      <c r="S74" s="37"/>
      <c r="T74" s="37"/>
      <c r="U74" s="41"/>
      <c r="V74" s="37"/>
      <c r="W74" s="37"/>
      <c r="X74" s="55">
        <v>513</v>
      </c>
      <c r="Y74" s="56"/>
      <c r="Z74" s="89">
        <v>1000</v>
      </c>
      <c r="AA74" s="90"/>
      <c r="AB74" s="89">
        <v>800</v>
      </c>
      <c r="AC74" s="90"/>
    </row>
    <row r="75" spans="1:29" s="6" customFormat="1" ht="13" x14ac:dyDescent="0.3">
      <c r="A75" s="36" t="s">
        <v>48</v>
      </c>
      <c r="B75" s="37"/>
      <c r="C75" s="37"/>
      <c r="D75" s="37"/>
      <c r="E75" s="37"/>
      <c r="F75" s="37"/>
      <c r="G75" s="37"/>
      <c r="H75" s="37"/>
      <c r="I75" s="37"/>
      <c r="J75" s="37">
        <v>5780</v>
      </c>
      <c r="K75" s="36"/>
      <c r="L75" s="37"/>
      <c r="M75" s="37"/>
      <c r="N75" s="37"/>
      <c r="O75" s="37"/>
      <c r="P75" s="37">
        <v>4080</v>
      </c>
      <c r="Q75" s="36"/>
      <c r="R75" s="37"/>
      <c r="S75" s="37">
        <v>6000</v>
      </c>
      <c r="T75" s="37"/>
      <c r="U75" s="36"/>
      <c r="V75" s="37">
        <v>6000</v>
      </c>
      <c r="W75" s="37"/>
      <c r="X75" s="55">
        <v>7770</v>
      </c>
      <c r="Y75" s="56"/>
      <c r="Z75" s="89">
        <v>8000</v>
      </c>
      <c r="AA75" s="90"/>
      <c r="AB75" s="89">
        <v>8000</v>
      </c>
      <c r="AC75" s="90"/>
    </row>
    <row r="76" spans="1:29" s="6" customFormat="1" ht="13" x14ac:dyDescent="0.3">
      <c r="A76" s="36" t="s">
        <v>45</v>
      </c>
      <c r="B76" s="37"/>
      <c r="C76" s="37"/>
      <c r="D76" s="37"/>
      <c r="E76" s="37"/>
      <c r="F76" s="37">
        <v>0</v>
      </c>
      <c r="G76" s="37"/>
      <c r="H76" s="37"/>
      <c r="I76" s="37">
        <v>0</v>
      </c>
      <c r="J76" s="37">
        <v>18143.650000000001</v>
      </c>
      <c r="K76" s="36"/>
      <c r="L76" s="37"/>
      <c r="M76" s="37"/>
      <c r="N76" s="37"/>
      <c r="O76" s="37"/>
      <c r="P76" s="37">
        <v>9310.74</v>
      </c>
      <c r="Q76" s="36"/>
      <c r="R76" s="37"/>
      <c r="S76" s="37">
        <v>2000</v>
      </c>
      <c r="T76" s="37"/>
      <c r="U76" s="36"/>
      <c r="V76" s="37">
        <v>3000</v>
      </c>
      <c r="W76" s="37"/>
      <c r="X76" s="55">
        <v>495</v>
      </c>
      <c r="Y76" s="56"/>
      <c r="Z76" s="89">
        <v>1000</v>
      </c>
      <c r="AA76" s="90"/>
      <c r="AB76" s="89">
        <v>0</v>
      </c>
      <c r="AC76" s="90"/>
    </row>
    <row r="77" spans="1:29" s="7" customFormat="1" ht="13" x14ac:dyDescent="0.3">
      <c r="A77" s="36" t="s">
        <v>49</v>
      </c>
      <c r="B77" s="40"/>
      <c r="C77" s="40"/>
      <c r="D77" s="40"/>
      <c r="E77" s="40"/>
      <c r="F77" s="40"/>
      <c r="G77" s="40"/>
      <c r="H77" s="40"/>
      <c r="I77" s="40"/>
      <c r="J77" s="38">
        <v>836.14</v>
      </c>
      <c r="K77" s="36"/>
      <c r="L77" s="40"/>
      <c r="M77" s="38"/>
      <c r="N77" s="37"/>
      <c r="O77" s="40"/>
      <c r="P77" s="38">
        <v>870.24</v>
      </c>
      <c r="Q77" s="36"/>
      <c r="R77" s="40"/>
      <c r="S77" s="38">
        <v>1000</v>
      </c>
      <c r="T77" s="37"/>
      <c r="U77" s="41"/>
      <c r="V77" s="38">
        <v>1000</v>
      </c>
      <c r="W77" s="37"/>
      <c r="X77" s="67">
        <v>2098</v>
      </c>
      <c r="Y77" s="56"/>
      <c r="Z77" s="91">
        <v>2500</v>
      </c>
      <c r="AA77" s="90"/>
      <c r="AB77" s="91">
        <v>3000</v>
      </c>
      <c r="AC77" s="90"/>
    </row>
    <row r="78" spans="1:29" s="9" customFormat="1" ht="14" x14ac:dyDescent="0.3">
      <c r="A78" s="21" t="s">
        <v>38</v>
      </c>
      <c r="B78" s="28"/>
      <c r="C78" s="28">
        <v>24000</v>
      </c>
      <c r="D78" s="28"/>
      <c r="E78" s="28"/>
      <c r="F78" s="28"/>
      <c r="G78" s="28"/>
      <c r="H78" s="28"/>
      <c r="I78" s="28"/>
      <c r="J78" s="19"/>
      <c r="K78" s="19">
        <f>SUM(J72:J77)</f>
        <v>24759.79</v>
      </c>
      <c r="L78" s="28"/>
      <c r="M78" s="19"/>
      <c r="N78" s="19">
        <f>SUM(M73:M77)</f>
        <v>0</v>
      </c>
      <c r="O78" s="28"/>
      <c r="P78" s="19"/>
      <c r="Q78" s="19">
        <f>SUM(P72:P77)</f>
        <v>15260.98</v>
      </c>
      <c r="R78" s="28"/>
      <c r="S78" s="19"/>
      <c r="T78" s="19">
        <f>SUM(S72:S77)</f>
        <v>11000</v>
      </c>
      <c r="U78" s="29"/>
      <c r="V78" s="19"/>
      <c r="W78" s="19">
        <f>SUM(V72:V77)</f>
        <v>13000</v>
      </c>
      <c r="X78" s="57"/>
      <c r="Y78" s="58">
        <f>SUM(X72:X77)</f>
        <v>12846</v>
      </c>
      <c r="Z78" s="92"/>
      <c r="AA78" s="93">
        <f>SUM(Z72:Z77)</f>
        <v>23000</v>
      </c>
      <c r="AB78" s="92"/>
      <c r="AC78" s="93">
        <f>SUM(AB72:AB77)</f>
        <v>18300</v>
      </c>
    </row>
    <row r="79" spans="1:29" s="4" customFormat="1" ht="13" x14ac:dyDescent="0.3">
      <c r="A79" s="13"/>
      <c r="B79" s="17"/>
      <c r="C79" s="18"/>
      <c r="D79" s="18"/>
      <c r="E79" s="17"/>
      <c r="F79" s="23">
        <v>0</v>
      </c>
      <c r="G79" s="23"/>
      <c r="H79" s="17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7"/>
      <c r="V79" s="18"/>
      <c r="W79" s="18"/>
      <c r="X79" s="72"/>
      <c r="Y79" s="73"/>
      <c r="Z79" s="98"/>
      <c r="AA79" s="99"/>
      <c r="AB79" s="98"/>
      <c r="AC79" s="99"/>
    </row>
    <row r="80" spans="1:29" s="4" customFormat="1" ht="13" x14ac:dyDescent="0.3">
      <c r="A80" s="13"/>
      <c r="B80" s="17"/>
      <c r="C80" s="18"/>
      <c r="D80" s="18"/>
      <c r="E80" s="17"/>
      <c r="F80" s="23"/>
      <c r="G80" s="23"/>
      <c r="H80" s="17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7"/>
      <c r="V80" s="18"/>
      <c r="W80" s="18"/>
      <c r="X80" s="72"/>
      <c r="Y80" s="73"/>
      <c r="Z80" s="98"/>
      <c r="AA80" s="99"/>
      <c r="AB80" s="98"/>
      <c r="AC80" s="99"/>
    </row>
    <row r="81" spans="1:29" s="6" customFormat="1" ht="13" x14ac:dyDescent="0.3">
      <c r="A81" s="36" t="s">
        <v>46</v>
      </c>
      <c r="B81" s="37"/>
      <c r="C81" s="37"/>
      <c r="D81" s="37"/>
      <c r="E81" s="37"/>
      <c r="F81" s="37"/>
      <c r="G81" s="37"/>
      <c r="H81" s="37"/>
      <c r="I81" s="37"/>
      <c r="J81" s="37">
        <v>13107.96</v>
      </c>
      <c r="K81" s="36"/>
      <c r="L81" s="37"/>
      <c r="M81" s="37">
        <v>13000</v>
      </c>
      <c r="N81" s="36"/>
      <c r="O81" s="37"/>
      <c r="P81" s="37">
        <v>5162.96</v>
      </c>
      <c r="Q81" s="36"/>
      <c r="R81" s="37"/>
      <c r="S81" s="37">
        <v>18300</v>
      </c>
      <c r="T81" s="36"/>
      <c r="U81" s="36"/>
      <c r="V81" s="37">
        <v>15000</v>
      </c>
      <c r="W81" s="36"/>
      <c r="X81" s="55">
        <v>5319</v>
      </c>
      <c r="Y81" s="56"/>
      <c r="Z81" s="96">
        <v>9000</v>
      </c>
      <c r="AA81" s="90"/>
      <c r="AB81" s="96">
        <v>10000</v>
      </c>
      <c r="AC81" s="90"/>
    </row>
    <row r="82" spans="1:29" s="6" customFormat="1" ht="13" x14ac:dyDescent="0.3">
      <c r="A82" s="36" t="s">
        <v>57</v>
      </c>
      <c r="B82" s="37"/>
      <c r="C82" s="37"/>
      <c r="D82" s="37"/>
      <c r="E82" s="37"/>
      <c r="F82" s="37"/>
      <c r="G82" s="37"/>
      <c r="H82" s="37"/>
      <c r="I82" s="37"/>
      <c r="J82" s="37"/>
      <c r="K82" s="36"/>
      <c r="L82" s="37"/>
      <c r="M82" s="37"/>
      <c r="N82" s="36"/>
      <c r="O82" s="37"/>
      <c r="P82" s="37"/>
      <c r="Q82" s="36"/>
      <c r="R82" s="37"/>
      <c r="S82" s="37"/>
      <c r="T82" s="36"/>
      <c r="U82" s="36"/>
      <c r="V82" s="37"/>
      <c r="W82" s="36"/>
      <c r="X82" s="55">
        <v>0</v>
      </c>
      <c r="Y82" s="56"/>
      <c r="Z82" s="89">
        <v>0</v>
      </c>
      <c r="AA82" s="90"/>
      <c r="AB82" s="89">
        <v>0</v>
      </c>
      <c r="AC82" s="90"/>
    </row>
    <row r="83" spans="1:29" s="6" customFormat="1" ht="13" x14ac:dyDescent="0.3">
      <c r="A83" s="36" t="s">
        <v>52</v>
      </c>
      <c r="B83" s="37">
        <v>0</v>
      </c>
      <c r="C83" s="37"/>
      <c r="D83" s="37"/>
      <c r="E83" s="37"/>
      <c r="F83" s="37"/>
      <c r="G83" s="37"/>
      <c r="H83" s="37">
        <v>0</v>
      </c>
      <c r="I83" s="37"/>
      <c r="J83" s="38">
        <v>1063.04</v>
      </c>
      <c r="K83" s="38"/>
      <c r="L83" s="37"/>
      <c r="M83" s="38">
        <v>6000</v>
      </c>
      <c r="N83" s="40"/>
      <c r="O83" s="37"/>
      <c r="P83" s="38">
        <v>0</v>
      </c>
      <c r="Q83" s="38"/>
      <c r="R83" s="37"/>
      <c r="S83" s="38">
        <v>1000</v>
      </c>
      <c r="T83" s="40"/>
      <c r="U83" s="36"/>
      <c r="V83" s="38">
        <v>2500</v>
      </c>
      <c r="W83" s="40"/>
      <c r="X83" s="67">
        <v>1372</v>
      </c>
      <c r="Y83" s="56"/>
      <c r="Z83" s="91">
        <v>5000</v>
      </c>
      <c r="AA83" s="102"/>
      <c r="AB83" s="91">
        <v>6000</v>
      </c>
      <c r="AC83" s="102"/>
    </row>
    <row r="84" spans="1:29" s="9" customFormat="1" ht="14" x14ac:dyDescent="0.3">
      <c r="A84" s="21" t="s">
        <v>51</v>
      </c>
      <c r="B84" s="28">
        <v>200</v>
      </c>
      <c r="C84" s="28"/>
      <c r="D84" s="28"/>
      <c r="E84" s="28"/>
      <c r="F84" s="28"/>
      <c r="G84" s="28"/>
      <c r="H84" s="28">
        <v>200</v>
      </c>
      <c r="I84" s="28"/>
      <c r="J84" s="19"/>
      <c r="K84" s="19">
        <f>J81+J83</f>
        <v>14171</v>
      </c>
      <c r="L84" s="28"/>
      <c r="M84" s="19"/>
      <c r="N84" s="19">
        <f>SUM(M81:M83)</f>
        <v>19000</v>
      </c>
      <c r="O84" s="28"/>
      <c r="P84" s="19"/>
      <c r="Q84" s="19">
        <f>P81+P83</f>
        <v>5162.96</v>
      </c>
      <c r="R84" s="28"/>
      <c r="S84" s="19"/>
      <c r="T84" s="19">
        <f>SUM(S81:S83)</f>
        <v>19300</v>
      </c>
      <c r="U84" s="29"/>
      <c r="V84" s="19"/>
      <c r="W84" s="19">
        <f>SUM(V81:V83)</f>
        <v>17500</v>
      </c>
      <c r="X84" s="57"/>
      <c r="Y84" s="58">
        <f>SUM(X81:X83)</f>
        <v>6691</v>
      </c>
      <c r="Z84" s="92"/>
      <c r="AA84" s="93">
        <f>SUM(Z81:Z83)</f>
        <v>14000</v>
      </c>
      <c r="AB84" s="92"/>
      <c r="AC84" s="93">
        <f>SUM(AB81:AB83)</f>
        <v>16000</v>
      </c>
    </row>
    <row r="85" spans="1:29" s="9" customFormat="1" ht="14" x14ac:dyDescent="0.3">
      <c r="A85" s="21"/>
      <c r="B85" s="28"/>
      <c r="C85" s="28"/>
      <c r="D85" s="28"/>
      <c r="E85" s="28"/>
      <c r="F85" s="28"/>
      <c r="G85" s="28"/>
      <c r="H85" s="28"/>
      <c r="I85" s="28"/>
      <c r="J85" s="19"/>
      <c r="K85" s="19"/>
      <c r="L85" s="28"/>
      <c r="M85" s="19"/>
      <c r="N85" s="19"/>
      <c r="O85" s="28"/>
      <c r="P85" s="19"/>
      <c r="Q85" s="19"/>
      <c r="R85" s="28"/>
      <c r="S85" s="19"/>
      <c r="T85" s="19"/>
      <c r="U85" s="29"/>
      <c r="V85" s="19"/>
      <c r="W85" s="19"/>
      <c r="X85" s="57"/>
      <c r="Y85" s="58"/>
      <c r="Z85" s="92"/>
      <c r="AA85" s="93"/>
      <c r="AB85" s="92"/>
      <c r="AC85" s="93"/>
    </row>
    <row r="86" spans="1:29" s="4" customFormat="1" ht="12.75" hidden="1" customHeight="1" x14ac:dyDescent="0.3">
      <c r="A86" s="17" t="s">
        <v>19</v>
      </c>
      <c r="B86" s="17"/>
      <c r="C86" s="18">
        <f>SUM(B83:B85)</f>
        <v>200</v>
      </c>
      <c r="D86" s="18"/>
      <c r="E86" s="17"/>
      <c r="F86" s="18">
        <f>SUM(E83:E85)</f>
        <v>0</v>
      </c>
      <c r="G86" s="18"/>
      <c r="H86" s="17"/>
      <c r="I86" s="18">
        <f>SUM(H83:H85)</f>
        <v>200</v>
      </c>
      <c r="J86" s="17"/>
      <c r="K86" s="18">
        <v>4500</v>
      </c>
      <c r="L86" s="18"/>
      <c r="M86" s="17"/>
      <c r="N86" s="18"/>
      <c r="O86" s="18"/>
      <c r="P86" s="17"/>
      <c r="Q86" s="18">
        <v>0</v>
      </c>
      <c r="R86" s="18"/>
      <c r="S86" s="18">
        <v>0</v>
      </c>
      <c r="T86" s="18"/>
      <c r="U86" s="17"/>
      <c r="V86" s="18">
        <v>0</v>
      </c>
      <c r="W86" s="18"/>
      <c r="X86" s="72"/>
      <c r="Y86" s="73">
        <v>0</v>
      </c>
      <c r="Z86" s="98">
        <v>0</v>
      </c>
      <c r="AA86" s="99"/>
      <c r="AB86" s="98">
        <v>0</v>
      </c>
      <c r="AC86" s="99"/>
    </row>
    <row r="87" spans="1:29" ht="12.75" hidden="1" customHeight="1" x14ac:dyDescent="0.3">
      <c r="A87" s="17"/>
      <c r="B87" s="13"/>
      <c r="C87" s="15"/>
      <c r="D87" s="15"/>
      <c r="E87" s="13"/>
      <c r="F87" s="15"/>
      <c r="G87" s="15"/>
      <c r="H87" s="13"/>
      <c r="I87" s="15"/>
      <c r="J87" s="17"/>
      <c r="K87" s="18"/>
      <c r="L87" s="15"/>
      <c r="M87" s="17"/>
      <c r="N87" s="18"/>
      <c r="O87" s="15"/>
      <c r="P87" s="17"/>
      <c r="Q87" s="18"/>
      <c r="R87" s="15"/>
      <c r="S87" s="18"/>
      <c r="T87" s="18"/>
      <c r="U87" s="13"/>
      <c r="V87" s="18"/>
      <c r="W87" s="18"/>
      <c r="X87" s="72"/>
      <c r="Y87" s="73"/>
      <c r="Z87" s="98"/>
      <c r="AA87" s="99"/>
      <c r="AB87" s="98"/>
      <c r="AC87" s="99"/>
    </row>
    <row r="88" spans="1:29" s="4" customFormat="1" ht="12.75" hidden="1" customHeight="1" x14ac:dyDescent="0.3">
      <c r="A88" s="17" t="s">
        <v>28</v>
      </c>
      <c r="B88" s="18"/>
      <c r="C88" s="18">
        <v>0</v>
      </c>
      <c r="D88" s="18"/>
      <c r="E88" s="17"/>
      <c r="F88" s="18">
        <v>0</v>
      </c>
      <c r="G88" s="18"/>
      <c r="H88" s="18"/>
      <c r="I88" s="18">
        <v>0</v>
      </c>
      <c r="J88" s="17"/>
      <c r="K88" s="18">
        <v>1900.41</v>
      </c>
      <c r="L88" s="18"/>
      <c r="M88" s="17"/>
      <c r="N88" s="18"/>
      <c r="O88" s="18"/>
      <c r="P88" s="17"/>
      <c r="Q88" s="18">
        <v>0</v>
      </c>
      <c r="R88" s="18"/>
      <c r="S88" s="18">
        <v>0</v>
      </c>
      <c r="T88" s="18"/>
      <c r="U88" s="17"/>
      <c r="V88" s="18">
        <v>0</v>
      </c>
      <c r="W88" s="18"/>
      <c r="X88" s="72"/>
      <c r="Y88" s="73">
        <v>0</v>
      </c>
      <c r="Z88" s="98">
        <v>0</v>
      </c>
      <c r="AA88" s="99"/>
      <c r="AB88" s="98">
        <v>0</v>
      </c>
      <c r="AC88" s="99"/>
    </row>
    <row r="89" spans="1:29" ht="13.5" hidden="1" customHeight="1" x14ac:dyDescent="0.3">
      <c r="A89" s="17"/>
      <c r="B89" s="13"/>
      <c r="C89" s="24">
        <f>SUM(C41:C88)</f>
        <v>40350</v>
      </c>
      <c r="D89" s="15"/>
      <c r="E89" s="13"/>
      <c r="F89" s="24">
        <f>SUM(F41:F88)</f>
        <v>0</v>
      </c>
      <c r="G89" s="15"/>
      <c r="H89" s="13"/>
      <c r="I89" s="24">
        <f>SUM(I41:I88)</f>
        <v>41800</v>
      </c>
      <c r="J89" s="17"/>
      <c r="K89" s="18"/>
      <c r="L89" s="15"/>
      <c r="M89" s="17"/>
      <c r="N89" s="18"/>
      <c r="O89" s="15"/>
      <c r="P89" s="17"/>
      <c r="Q89" s="18"/>
      <c r="R89" s="15"/>
      <c r="S89" s="18"/>
      <c r="T89" s="18"/>
      <c r="U89" s="13"/>
      <c r="V89" s="18"/>
      <c r="W89" s="18"/>
      <c r="X89" s="72"/>
      <c r="Y89" s="73"/>
      <c r="Z89" s="98"/>
      <c r="AA89" s="99"/>
      <c r="AB89" s="98"/>
      <c r="AC89" s="99"/>
    </row>
    <row r="90" spans="1:29" ht="12.75" hidden="1" customHeight="1" x14ac:dyDescent="0.3">
      <c r="A90" s="17" t="s">
        <v>29</v>
      </c>
      <c r="B90" s="15"/>
      <c r="C90" s="15"/>
      <c r="D90" s="15"/>
      <c r="E90" s="15"/>
      <c r="F90" s="15"/>
      <c r="G90" s="15"/>
      <c r="H90" s="15"/>
      <c r="I90" s="15"/>
      <c r="J90" s="17"/>
      <c r="K90" s="18">
        <v>400</v>
      </c>
      <c r="L90" s="15"/>
      <c r="M90" s="17"/>
      <c r="N90" s="18"/>
      <c r="O90" s="15"/>
      <c r="P90" s="17"/>
      <c r="Q90" s="18">
        <v>0</v>
      </c>
      <c r="R90" s="15"/>
      <c r="S90" s="18">
        <v>0</v>
      </c>
      <c r="T90" s="18"/>
      <c r="U90" s="13"/>
      <c r="V90" s="18">
        <v>0</v>
      </c>
      <c r="W90" s="18"/>
      <c r="X90" s="72"/>
      <c r="Y90" s="73">
        <v>0</v>
      </c>
      <c r="Z90" s="98">
        <v>0</v>
      </c>
      <c r="AA90" s="99"/>
      <c r="AB90" s="98">
        <v>0</v>
      </c>
      <c r="AC90" s="99"/>
    </row>
    <row r="91" spans="1:29" s="9" customFormat="1" ht="14" x14ac:dyDescent="0.3">
      <c r="A91" s="21" t="s">
        <v>55</v>
      </c>
      <c r="B91" s="28"/>
      <c r="C91" s="28"/>
      <c r="D91" s="28"/>
      <c r="E91" s="28"/>
      <c r="F91" s="28"/>
      <c r="G91" s="28"/>
      <c r="H91" s="28"/>
      <c r="I91" s="28"/>
      <c r="J91" s="21"/>
      <c r="K91" s="19"/>
      <c r="L91" s="28"/>
      <c r="M91" s="21"/>
      <c r="N91" s="19"/>
      <c r="O91" s="28"/>
      <c r="P91" s="21"/>
      <c r="Q91" s="19"/>
      <c r="R91" s="28"/>
      <c r="S91" s="19"/>
      <c r="T91" s="19"/>
      <c r="U91" s="29"/>
      <c r="V91" s="19"/>
      <c r="W91" s="19"/>
      <c r="X91" s="57"/>
      <c r="Y91" s="58">
        <v>0</v>
      </c>
      <c r="Z91" s="92"/>
      <c r="AA91" s="93">
        <v>2000</v>
      </c>
      <c r="AB91" s="92"/>
      <c r="AC91" s="93">
        <v>0</v>
      </c>
    </row>
    <row r="92" spans="1:29" s="9" customFormat="1" ht="14" x14ac:dyDescent="0.3">
      <c r="A92" s="21"/>
      <c r="B92" s="28"/>
      <c r="C92" s="28"/>
      <c r="D92" s="28"/>
      <c r="E92" s="28"/>
      <c r="F92" s="28"/>
      <c r="G92" s="28"/>
      <c r="H92" s="28"/>
      <c r="I92" s="28"/>
      <c r="J92" s="21"/>
      <c r="K92" s="19"/>
      <c r="L92" s="28"/>
      <c r="M92" s="21"/>
      <c r="N92" s="19"/>
      <c r="O92" s="28"/>
      <c r="P92" s="21"/>
      <c r="Q92" s="19"/>
      <c r="R92" s="28"/>
      <c r="S92" s="19"/>
      <c r="T92" s="19"/>
      <c r="U92" s="29"/>
      <c r="V92" s="19"/>
      <c r="W92" s="19"/>
      <c r="X92" s="57"/>
      <c r="Y92" s="58"/>
      <c r="Z92" s="92"/>
      <c r="AA92" s="93"/>
      <c r="AB92" s="92"/>
      <c r="AC92" s="93"/>
    </row>
    <row r="93" spans="1:29" s="9" customFormat="1" ht="14" x14ac:dyDescent="0.3">
      <c r="A93" s="21" t="s">
        <v>65</v>
      </c>
      <c r="B93" s="28"/>
      <c r="C93" s="28"/>
      <c r="D93" s="28"/>
      <c r="E93" s="28"/>
      <c r="F93" s="28"/>
      <c r="G93" s="28"/>
      <c r="H93" s="28"/>
      <c r="I93" s="28"/>
      <c r="J93" s="21"/>
      <c r="K93" s="19"/>
      <c r="L93" s="28"/>
      <c r="M93" s="21"/>
      <c r="N93" s="19"/>
      <c r="O93" s="28"/>
      <c r="P93" s="21"/>
      <c r="Q93" s="19"/>
      <c r="R93" s="28"/>
      <c r="S93" s="19"/>
      <c r="T93" s="19"/>
      <c r="U93" s="29"/>
      <c r="V93" s="19"/>
      <c r="W93" s="19"/>
      <c r="X93" s="57"/>
      <c r="Y93" s="58">
        <v>778</v>
      </c>
      <c r="Z93" s="92"/>
      <c r="AA93" s="93">
        <v>0</v>
      </c>
      <c r="AB93" s="92"/>
      <c r="AC93" s="93">
        <v>0</v>
      </c>
    </row>
    <row r="94" spans="1:29" ht="13" x14ac:dyDescent="0.3">
      <c r="A94" s="17"/>
      <c r="B94" s="15"/>
      <c r="C94" s="15"/>
      <c r="D94" s="15"/>
      <c r="E94" s="15"/>
      <c r="F94" s="15"/>
      <c r="G94" s="15"/>
      <c r="H94" s="15"/>
      <c r="I94" s="15"/>
      <c r="J94" s="17"/>
      <c r="K94" s="18"/>
      <c r="L94" s="15"/>
      <c r="M94" s="17"/>
      <c r="N94" s="18"/>
      <c r="O94" s="15"/>
      <c r="P94" s="17"/>
      <c r="Q94" s="18"/>
      <c r="R94" s="15"/>
      <c r="S94" s="18"/>
      <c r="T94" s="18"/>
      <c r="U94" s="13"/>
      <c r="V94" s="18"/>
      <c r="W94" s="18"/>
      <c r="X94" s="72"/>
      <c r="Y94" s="73"/>
      <c r="Z94" s="98"/>
      <c r="AA94" s="99"/>
      <c r="AB94" s="98"/>
      <c r="AC94" s="99"/>
    </row>
    <row r="95" spans="1:29" s="9" customFormat="1" ht="14" x14ac:dyDescent="0.3">
      <c r="A95" s="21" t="s">
        <v>36</v>
      </c>
      <c r="B95" s="28"/>
      <c r="C95" s="28"/>
      <c r="D95" s="28"/>
      <c r="E95" s="28"/>
      <c r="F95" s="28"/>
      <c r="G95" s="28"/>
      <c r="H95" s="28"/>
      <c r="I95" s="28"/>
      <c r="J95" s="19"/>
      <c r="K95" s="19"/>
      <c r="L95" s="28"/>
      <c r="M95" s="19"/>
      <c r="N95" s="19"/>
      <c r="O95" s="28"/>
      <c r="P95" s="19"/>
      <c r="Q95" s="19"/>
      <c r="R95" s="28"/>
      <c r="S95" s="19"/>
      <c r="T95" s="19"/>
      <c r="U95" s="29"/>
      <c r="V95" s="19"/>
      <c r="W95" s="19"/>
      <c r="X95" s="57"/>
      <c r="Y95" s="58">
        <v>1000</v>
      </c>
      <c r="Z95" s="92"/>
      <c r="AA95" s="93">
        <v>1000</v>
      </c>
      <c r="AB95" s="92"/>
      <c r="AC95" s="93">
        <v>1000</v>
      </c>
    </row>
    <row r="96" spans="1:29" s="9" customFormat="1" ht="14" x14ac:dyDescent="0.3">
      <c r="A96" s="21"/>
      <c r="B96" s="28"/>
      <c r="C96" s="28"/>
      <c r="D96" s="28"/>
      <c r="E96" s="28"/>
      <c r="F96" s="28"/>
      <c r="G96" s="28"/>
      <c r="H96" s="28"/>
      <c r="I96" s="28"/>
      <c r="J96" s="19"/>
      <c r="K96" s="19"/>
      <c r="L96" s="28"/>
      <c r="M96" s="19"/>
      <c r="N96" s="19"/>
      <c r="O96" s="28"/>
      <c r="P96" s="19"/>
      <c r="Q96" s="19"/>
      <c r="R96" s="28"/>
      <c r="S96" s="19"/>
      <c r="T96" s="19"/>
      <c r="U96" s="29"/>
      <c r="V96" s="19"/>
      <c r="W96" s="19"/>
      <c r="X96" s="57"/>
      <c r="Y96" s="58"/>
      <c r="Z96" s="92"/>
      <c r="AA96" s="93"/>
      <c r="AB96" s="92"/>
      <c r="AC96" s="93"/>
    </row>
    <row r="97" spans="1:32" s="5" customFormat="1" ht="14" x14ac:dyDescent="0.3">
      <c r="A97" s="21" t="s">
        <v>54</v>
      </c>
      <c r="B97" s="21"/>
      <c r="C97" s="19">
        <f>+C37-C89</f>
        <v>52135.11</v>
      </c>
      <c r="D97" s="19"/>
      <c r="E97" s="19"/>
      <c r="F97" s="19">
        <f>+F37-F89</f>
        <v>0</v>
      </c>
      <c r="G97" s="19"/>
      <c r="H97" s="21"/>
      <c r="I97" s="19">
        <f>+I37-I89</f>
        <v>48200</v>
      </c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21"/>
      <c r="V97" s="19"/>
      <c r="W97" s="19"/>
      <c r="X97" s="57"/>
      <c r="Y97" s="58">
        <v>995</v>
      </c>
      <c r="Z97" s="92"/>
      <c r="AA97" s="93">
        <v>650</v>
      </c>
      <c r="AB97" s="92"/>
      <c r="AC97" s="93">
        <v>650</v>
      </c>
    </row>
    <row r="98" spans="1:32" s="5" customFormat="1" ht="14" x14ac:dyDescent="0.3">
      <c r="A98" s="21"/>
      <c r="B98" s="21"/>
      <c r="C98" s="19"/>
      <c r="D98" s="19"/>
      <c r="E98" s="19"/>
      <c r="F98" s="19"/>
      <c r="G98" s="19"/>
      <c r="H98" s="21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21"/>
      <c r="V98" s="19"/>
      <c r="W98" s="19"/>
      <c r="X98" s="57"/>
      <c r="Y98" s="58"/>
      <c r="Z98" s="92"/>
      <c r="AA98" s="93"/>
      <c r="AB98" s="92"/>
      <c r="AC98" s="93"/>
    </row>
    <row r="99" spans="1:32" ht="12.75" customHeight="1" x14ac:dyDescent="0.25">
      <c r="A99" s="13"/>
      <c r="B99" s="13"/>
      <c r="C99" s="13"/>
      <c r="D99" s="13"/>
      <c r="E99" s="15"/>
      <c r="F99" s="15"/>
      <c r="G99" s="15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68"/>
      <c r="Y99" s="69"/>
      <c r="Z99" s="94"/>
      <c r="AA99" s="95"/>
      <c r="AB99" s="94"/>
      <c r="AC99" s="95"/>
    </row>
    <row r="100" spans="1:32" s="6" customFormat="1" ht="12.75" customHeight="1" x14ac:dyDescent="0.3">
      <c r="A100" s="36" t="s">
        <v>25</v>
      </c>
      <c r="B100" s="37"/>
      <c r="C100" s="37"/>
      <c r="D100" s="37"/>
      <c r="E100" s="36"/>
      <c r="F100" s="36"/>
      <c r="G100" s="36"/>
      <c r="H100" s="37"/>
      <c r="I100" s="37"/>
      <c r="J100" s="37">
        <v>0</v>
      </c>
      <c r="K100" s="36"/>
      <c r="L100" s="37"/>
      <c r="M100" s="37">
        <v>0</v>
      </c>
      <c r="N100" s="37"/>
      <c r="O100" s="37"/>
      <c r="P100" s="37">
        <v>0</v>
      </c>
      <c r="Q100" s="36"/>
      <c r="R100" s="37"/>
      <c r="S100" s="37">
        <v>50</v>
      </c>
      <c r="T100" s="37"/>
      <c r="U100" s="36"/>
      <c r="V100" s="37">
        <v>100</v>
      </c>
      <c r="W100" s="37"/>
      <c r="X100" s="55"/>
      <c r="Y100" s="56">
        <v>0</v>
      </c>
      <c r="Z100" s="89">
        <v>100</v>
      </c>
      <c r="AA100" s="90"/>
      <c r="AB100" s="89">
        <v>100</v>
      </c>
      <c r="AC100" s="90"/>
    </row>
    <row r="101" spans="1:32" s="6" customFormat="1" ht="12.75" customHeight="1" x14ac:dyDescent="0.3">
      <c r="A101" s="36" t="s">
        <v>24</v>
      </c>
      <c r="B101" s="37"/>
      <c r="C101" s="37"/>
      <c r="D101" s="37"/>
      <c r="E101" s="36"/>
      <c r="F101" s="36"/>
      <c r="G101" s="36"/>
      <c r="H101" s="37"/>
      <c r="I101" s="37"/>
      <c r="J101" s="37">
        <v>308.35000000000002</v>
      </c>
      <c r="K101" s="36"/>
      <c r="L101" s="37"/>
      <c r="M101" s="37">
        <f>300+300</f>
        <v>600</v>
      </c>
      <c r="N101" s="37"/>
      <c r="O101" s="37"/>
      <c r="P101" s="37">
        <v>524.78</v>
      </c>
      <c r="Q101" s="36"/>
      <c r="R101" s="37"/>
      <c r="S101" s="37">
        <v>450</v>
      </c>
      <c r="T101" s="37"/>
      <c r="U101" s="36"/>
      <c r="V101" s="37">
        <v>500</v>
      </c>
      <c r="W101" s="37"/>
      <c r="X101" s="55"/>
      <c r="Y101" s="56">
        <v>339</v>
      </c>
      <c r="Z101" s="89">
        <v>600</v>
      </c>
      <c r="AA101" s="90"/>
      <c r="AB101" s="89">
        <v>600</v>
      </c>
      <c r="AC101" s="90"/>
    </row>
    <row r="102" spans="1:32" s="6" customFormat="1" ht="13" x14ac:dyDescent="0.3">
      <c r="A102" s="36" t="s">
        <v>74</v>
      </c>
      <c r="B102" s="37"/>
      <c r="C102" s="37"/>
      <c r="D102" s="37"/>
      <c r="E102" s="36"/>
      <c r="F102" s="36"/>
      <c r="G102" s="36"/>
      <c r="H102" s="37"/>
      <c r="I102" s="37"/>
      <c r="J102" s="37">
        <v>0</v>
      </c>
      <c r="K102" s="36"/>
      <c r="L102" s="37"/>
      <c r="M102" s="38">
        <v>50</v>
      </c>
      <c r="N102" s="37"/>
      <c r="O102" s="37"/>
      <c r="P102" s="37">
        <v>0</v>
      </c>
      <c r="Q102" s="36"/>
      <c r="R102" s="37"/>
      <c r="S102" s="38">
        <v>50</v>
      </c>
      <c r="T102" s="37"/>
      <c r="U102" s="36"/>
      <c r="V102" s="38">
        <v>50</v>
      </c>
      <c r="W102" s="37"/>
      <c r="X102" s="67"/>
      <c r="Y102" s="56">
        <v>52</v>
      </c>
      <c r="Z102" s="91">
        <v>50</v>
      </c>
      <c r="AA102" s="90"/>
      <c r="AB102" s="91">
        <v>250</v>
      </c>
      <c r="AC102" s="90"/>
    </row>
    <row r="103" spans="1:32" s="9" customFormat="1" ht="14" x14ac:dyDescent="0.3">
      <c r="A103" s="21" t="s">
        <v>41</v>
      </c>
      <c r="B103" s="28"/>
      <c r="C103" s="28"/>
      <c r="D103" s="28"/>
      <c r="E103" s="28"/>
      <c r="F103" s="28"/>
      <c r="G103" s="28"/>
      <c r="H103" s="28"/>
      <c r="I103" s="28"/>
      <c r="J103" s="19"/>
      <c r="K103" s="19">
        <f>SUM(J100:J102)</f>
        <v>308.35000000000002</v>
      </c>
      <c r="L103" s="28"/>
      <c r="M103" s="19"/>
      <c r="N103" s="19">
        <f>SUM(M100:M102)</f>
        <v>650</v>
      </c>
      <c r="O103" s="28"/>
      <c r="P103" s="19"/>
      <c r="Q103" s="19">
        <f>SUM(P100:P102)</f>
        <v>524.78</v>
      </c>
      <c r="R103" s="28"/>
      <c r="S103" s="19"/>
      <c r="T103" s="19">
        <f>SUM(S100:S102)</f>
        <v>550</v>
      </c>
      <c r="U103" s="29"/>
      <c r="V103" s="19"/>
      <c r="W103" s="19">
        <f>SUM(V100:V102)</f>
        <v>650</v>
      </c>
      <c r="X103" s="57"/>
      <c r="Y103" s="58">
        <v>298</v>
      </c>
      <c r="Z103" s="92"/>
      <c r="AA103" s="93">
        <v>500</v>
      </c>
      <c r="AB103" s="92"/>
      <c r="AC103" s="93">
        <v>950</v>
      </c>
    </row>
    <row r="104" spans="1:32" s="9" customFormat="1" ht="14" x14ac:dyDescent="0.3">
      <c r="A104" s="21"/>
      <c r="B104" s="28"/>
      <c r="C104" s="28"/>
      <c r="D104" s="28"/>
      <c r="E104" s="28"/>
      <c r="F104" s="28"/>
      <c r="G104" s="28"/>
      <c r="H104" s="28"/>
      <c r="I104" s="28"/>
      <c r="J104" s="19"/>
      <c r="K104" s="19"/>
      <c r="L104" s="28"/>
      <c r="M104" s="19"/>
      <c r="N104" s="19"/>
      <c r="O104" s="28"/>
      <c r="P104" s="19"/>
      <c r="Q104" s="19"/>
      <c r="R104" s="28"/>
      <c r="S104" s="19"/>
      <c r="T104" s="19"/>
      <c r="U104" s="29"/>
      <c r="V104" s="19"/>
      <c r="W104" s="19"/>
      <c r="X104" s="57"/>
      <c r="Y104" s="58"/>
      <c r="Z104" s="92"/>
      <c r="AA104" s="93"/>
      <c r="AB104" s="92"/>
      <c r="AC104" s="93"/>
    </row>
    <row r="105" spans="1:32" s="9" customFormat="1" ht="14" x14ac:dyDescent="0.3">
      <c r="A105" s="21" t="s">
        <v>44</v>
      </c>
      <c r="B105" s="28"/>
      <c r="C105" s="28"/>
      <c r="D105" s="28"/>
      <c r="E105" s="28"/>
      <c r="F105" s="28"/>
      <c r="G105" s="28"/>
      <c r="H105" s="28"/>
      <c r="I105" s="28"/>
      <c r="J105" s="19"/>
      <c r="K105" s="19"/>
      <c r="L105" s="28"/>
      <c r="M105" s="19"/>
      <c r="N105" s="19"/>
      <c r="O105" s="28"/>
      <c r="P105" s="19"/>
      <c r="Q105" s="19"/>
      <c r="R105" s="28"/>
      <c r="S105" s="19"/>
      <c r="T105" s="19"/>
      <c r="U105" s="29"/>
      <c r="V105" s="19"/>
      <c r="W105" s="19"/>
      <c r="X105" s="57"/>
      <c r="Y105" s="58">
        <v>0</v>
      </c>
      <c r="Z105" s="92"/>
      <c r="AA105" s="93">
        <v>1000</v>
      </c>
      <c r="AB105" s="92"/>
      <c r="AC105" s="93">
        <v>2456</v>
      </c>
    </row>
    <row r="106" spans="1:32" s="9" customFormat="1" ht="14" x14ac:dyDescent="0.3">
      <c r="A106" s="21"/>
      <c r="B106" s="28"/>
      <c r="C106" s="28"/>
      <c r="D106" s="28"/>
      <c r="E106" s="28"/>
      <c r="F106" s="28"/>
      <c r="G106" s="28"/>
      <c r="H106" s="28"/>
      <c r="I106" s="28"/>
      <c r="J106" s="19"/>
      <c r="K106" s="19"/>
      <c r="L106" s="28"/>
      <c r="M106" s="19"/>
      <c r="N106" s="19"/>
      <c r="O106" s="28"/>
      <c r="P106" s="19"/>
      <c r="Q106" s="19"/>
      <c r="R106" s="28"/>
      <c r="S106" s="19"/>
      <c r="T106" s="19"/>
      <c r="U106" s="29"/>
      <c r="V106" s="19"/>
      <c r="W106" s="19"/>
      <c r="X106" s="57"/>
      <c r="Y106" s="58"/>
      <c r="Z106" s="92"/>
      <c r="AA106" s="93"/>
      <c r="AB106" s="92"/>
      <c r="AC106" s="93"/>
    </row>
    <row r="107" spans="1:32" s="9" customFormat="1" ht="14" x14ac:dyDescent="0.3">
      <c r="A107" s="21" t="s">
        <v>35</v>
      </c>
      <c r="B107" s="28"/>
      <c r="C107" s="28"/>
      <c r="D107" s="28"/>
      <c r="E107" s="28"/>
      <c r="F107" s="28"/>
      <c r="G107" s="28"/>
      <c r="H107" s="28"/>
      <c r="I107" s="28"/>
      <c r="J107" s="19"/>
      <c r="K107" s="19">
        <v>7790.21</v>
      </c>
      <c r="L107" s="28"/>
      <c r="M107" s="19"/>
      <c r="N107" s="19"/>
      <c r="O107" s="28"/>
      <c r="P107" s="19"/>
      <c r="Q107" s="19">
        <v>6539.73</v>
      </c>
      <c r="R107" s="28"/>
      <c r="S107" s="19"/>
      <c r="T107" s="19"/>
      <c r="U107" s="29"/>
      <c r="V107" s="19"/>
      <c r="W107" s="19">
        <v>11000</v>
      </c>
      <c r="X107" s="57"/>
      <c r="Y107" s="121">
        <v>8444</v>
      </c>
      <c r="Z107" s="92"/>
      <c r="AA107" s="93">
        <v>3200</v>
      </c>
      <c r="AB107" s="92"/>
      <c r="AC107" s="93">
        <v>8450</v>
      </c>
    </row>
    <row r="108" spans="1:32" s="9" customFormat="1" ht="14" x14ac:dyDescent="0.3">
      <c r="A108" s="21"/>
      <c r="B108" s="28"/>
      <c r="C108" s="28"/>
      <c r="D108" s="28"/>
      <c r="E108" s="28"/>
      <c r="F108" s="28"/>
      <c r="G108" s="28"/>
      <c r="H108" s="28"/>
      <c r="I108" s="28"/>
      <c r="J108" s="19"/>
      <c r="K108" s="19"/>
      <c r="L108" s="28"/>
      <c r="M108" s="19"/>
      <c r="N108" s="19"/>
      <c r="O108" s="28"/>
      <c r="P108" s="19"/>
      <c r="Q108" s="19"/>
      <c r="R108" s="28"/>
      <c r="S108" s="19"/>
      <c r="T108" s="19"/>
      <c r="U108" s="29"/>
      <c r="V108" s="19"/>
      <c r="W108" s="19"/>
      <c r="X108" s="57"/>
      <c r="Y108" s="58"/>
      <c r="Z108" s="92"/>
      <c r="AA108" s="93"/>
      <c r="AB108" s="92"/>
      <c r="AC108" s="93"/>
    </row>
    <row r="109" spans="1:32" s="9" customFormat="1" ht="14" x14ac:dyDescent="0.3">
      <c r="A109" s="21" t="s">
        <v>71</v>
      </c>
      <c r="B109" s="28"/>
      <c r="C109" s="28"/>
      <c r="D109" s="28"/>
      <c r="E109" s="28"/>
      <c r="F109" s="28"/>
      <c r="G109" s="28"/>
      <c r="H109" s="28"/>
      <c r="I109" s="28"/>
      <c r="J109" s="19"/>
      <c r="K109" s="19"/>
      <c r="L109" s="28"/>
      <c r="M109" s="19"/>
      <c r="N109" s="19"/>
      <c r="O109" s="28"/>
      <c r="P109" s="19"/>
      <c r="Q109" s="19"/>
      <c r="R109" s="28"/>
      <c r="S109" s="19"/>
      <c r="T109" s="19"/>
      <c r="U109" s="29"/>
      <c r="V109" s="19"/>
      <c r="W109" s="19"/>
      <c r="X109" s="57"/>
      <c r="Y109" s="58">
        <v>0</v>
      </c>
      <c r="Z109" s="92"/>
      <c r="AA109" s="93">
        <v>0</v>
      </c>
      <c r="AB109" s="92"/>
      <c r="AC109" s="93">
        <v>0</v>
      </c>
    </row>
    <row r="110" spans="1:32" ht="13" thickBot="1" x14ac:dyDescent="0.3">
      <c r="A110" s="13"/>
      <c r="B110" s="15"/>
      <c r="C110" s="15"/>
      <c r="D110" s="15"/>
      <c r="E110" s="13"/>
      <c r="F110" s="13"/>
      <c r="G110" s="13"/>
      <c r="H110" s="15"/>
      <c r="I110" s="15"/>
      <c r="J110" s="13"/>
      <c r="K110" s="15"/>
      <c r="L110" s="15"/>
      <c r="M110" s="13"/>
      <c r="N110" s="15"/>
      <c r="O110" s="15"/>
      <c r="P110" s="13"/>
      <c r="Q110" s="15"/>
      <c r="R110" s="15"/>
      <c r="S110" s="13"/>
      <c r="T110" s="15"/>
      <c r="U110" s="13"/>
      <c r="V110" s="13"/>
      <c r="W110" s="15"/>
      <c r="X110" s="68"/>
      <c r="Y110" s="69"/>
      <c r="Z110" s="94"/>
      <c r="AA110" s="95"/>
      <c r="AB110" s="94"/>
      <c r="AC110" s="95"/>
    </row>
    <row r="111" spans="1:32" s="12" customFormat="1" ht="16" thickBot="1" x14ac:dyDescent="0.4">
      <c r="A111" s="10" t="s">
        <v>17</v>
      </c>
      <c r="B111" s="26"/>
      <c r="C111" s="26"/>
      <c r="D111" s="26"/>
      <c r="E111" s="26"/>
      <c r="F111" s="27"/>
      <c r="G111" s="27"/>
      <c r="H111" s="26"/>
      <c r="I111" s="26"/>
      <c r="J111" s="11"/>
      <c r="K111" s="11">
        <f>SUM(K46:K110)</f>
        <v>109565.27000000002</v>
      </c>
      <c r="L111" s="26"/>
      <c r="M111" s="11"/>
      <c r="N111" s="11">
        <f>SUM(N46:N110)</f>
        <v>74000</v>
      </c>
      <c r="O111" s="26"/>
      <c r="P111" s="11"/>
      <c r="Q111" s="11">
        <f>SUM(Q46:Q110)</f>
        <v>83029.33</v>
      </c>
      <c r="R111" s="26"/>
      <c r="S111" s="11"/>
      <c r="T111" s="11">
        <f>SUM(T46:T110)</f>
        <v>89850</v>
      </c>
      <c r="U111" s="26"/>
      <c r="V111" s="11"/>
      <c r="W111" s="11">
        <f>SUM(W46:W110)</f>
        <v>103600</v>
      </c>
      <c r="X111" s="74"/>
      <c r="Y111" s="75">
        <f>SUM(Y57:Y109)</f>
        <v>139230</v>
      </c>
      <c r="Z111" s="100"/>
      <c r="AA111" s="101">
        <f>SUM(AA46:AA110)</f>
        <v>146600</v>
      </c>
      <c r="AB111" s="100"/>
      <c r="AC111" s="101">
        <f>SUM(AC46:AC110)</f>
        <v>175406</v>
      </c>
      <c r="AE111" s="117"/>
      <c r="AF111" s="118"/>
    </row>
    <row r="112" spans="1:32" ht="13" thickBot="1" x14ac:dyDescent="0.3">
      <c r="A112" s="13"/>
      <c r="B112" s="15"/>
      <c r="C112" s="15"/>
      <c r="D112" s="15"/>
      <c r="E112" s="13"/>
      <c r="F112" s="13"/>
      <c r="G112" s="13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3"/>
      <c r="V112" s="15"/>
      <c r="W112" s="15"/>
      <c r="X112" s="68"/>
      <c r="Y112" s="69"/>
      <c r="Z112" s="94"/>
      <c r="AA112" s="95"/>
      <c r="AB112" s="94"/>
      <c r="AC112" s="95"/>
    </row>
    <row r="113" spans="1:32" s="35" customFormat="1" ht="20.5" thickBot="1" x14ac:dyDescent="0.45">
      <c r="A113" s="31" t="s">
        <v>23</v>
      </c>
      <c r="B113" s="32"/>
      <c r="C113" s="32"/>
      <c r="D113" s="32"/>
      <c r="E113" s="32"/>
      <c r="F113" s="33"/>
      <c r="G113" s="33"/>
      <c r="H113" s="32"/>
      <c r="I113" s="32"/>
      <c r="J113" s="34"/>
      <c r="K113" s="34">
        <f>+K41-K111</f>
        <v>-10529.270000000004</v>
      </c>
      <c r="L113" s="32"/>
      <c r="M113" s="34"/>
      <c r="N113" s="34">
        <f>+N41-N111</f>
        <v>10300</v>
      </c>
      <c r="O113" s="32"/>
      <c r="P113" s="34"/>
      <c r="Q113" s="34">
        <f>+Q41-Q111</f>
        <v>28597.159999999989</v>
      </c>
      <c r="R113" s="32"/>
      <c r="S113" s="34"/>
      <c r="T113" s="34">
        <f>+T41-T111</f>
        <v>400</v>
      </c>
      <c r="U113" s="32"/>
      <c r="V113" s="34"/>
      <c r="W113" s="34">
        <f>+W41-W111</f>
        <v>-3800</v>
      </c>
      <c r="X113" s="77"/>
      <c r="Y113" s="78">
        <f>+Y41-Y111</f>
        <v>6525</v>
      </c>
      <c r="Z113" s="103"/>
      <c r="AA113" s="104">
        <f>AA41-AA111</f>
        <v>0</v>
      </c>
      <c r="AB113" s="103"/>
      <c r="AC113" s="104">
        <f>AC41-AC111</f>
        <v>0</v>
      </c>
      <c r="AF113" s="114"/>
    </row>
    <row r="114" spans="1:32" x14ac:dyDescent="0.25">
      <c r="AE114" s="119"/>
    </row>
    <row r="115" spans="1:32" x14ac:dyDescent="0.25">
      <c r="J115" s="2"/>
      <c r="K115" s="2"/>
      <c r="M115" s="2"/>
      <c r="N115" s="2"/>
      <c r="P115" s="2"/>
      <c r="Q115" s="2"/>
      <c r="S115" s="2"/>
      <c r="T115" s="2"/>
      <c r="V115" s="2"/>
      <c r="W115" s="2"/>
      <c r="X115" s="2"/>
      <c r="Y115" s="2"/>
    </row>
    <row r="116" spans="1:32" x14ac:dyDescent="0.25">
      <c r="J116" s="2"/>
      <c r="K116" s="2"/>
      <c r="M116" s="2"/>
      <c r="N116" s="2"/>
      <c r="P116" s="2"/>
      <c r="Q116" s="2"/>
      <c r="S116" s="2"/>
      <c r="T116" s="2"/>
      <c r="V116" s="2"/>
      <c r="W116" s="2"/>
      <c r="X116" s="2"/>
      <c r="Y116" s="2"/>
    </row>
    <row r="117" spans="1:32" x14ac:dyDescent="0.25">
      <c r="J117" s="2"/>
      <c r="K117" s="2"/>
      <c r="M117" s="2"/>
      <c r="N117" s="2"/>
      <c r="P117" s="2"/>
      <c r="Q117" s="2"/>
      <c r="S117" s="2"/>
      <c r="T117" s="2"/>
      <c r="V117" s="2"/>
      <c r="W117" s="2"/>
      <c r="X117" s="2"/>
      <c r="Y117" s="2"/>
    </row>
    <row r="118" spans="1:32" x14ac:dyDescent="0.25">
      <c r="J118" s="2"/>
      <c r="K118" s="2"/>
      <c r="M118" s="2"/>
      <c r="N118" s="2"/>
      <c r="P118" s="2"/>
      <c r="Q118" s="2"/>
      <c r="S118" s="2"/>
      <c r="T118" s="2"/>
      <c r="V118" s="2"/>
      <c r="W118" s="2"/>
      <c r="X118" s="2"/>
      <c r="Y118" s="2"/>
    </row>
  </sheetData>
  <mergeCells count="23">
    <mergeCell ref="H3:I3"/>
    <mergeCell ref="M3:N3"/>
    <mergeCell ref="J2:K2"/>
    <mergeCell ref="J3:K3"/>
    <mergeCell ref="X3:Y3"/>
    <mergeCell ref="V2:W2"/>
    <mergeCell ref="V3:W3"/>
    <mergeCell ref="AB2:AC2"/>
    <mergeCell ref="AB3:AC3"/>
    <mergeCell ref="Z2:AA2"/>
    <mergeCell ref="Z3:AA3"/>
    <mergeCell ref="A1:Y1"/>
    <mergeCell ref="X2:Y2"/>
    <mergeCell ref="S2:T2"/>
    <mergeCell ref="S3:T3"/>
    <mergeCell ref="B2:C2"/>
    <mergeCell ref="E2:F2"/>
    <mergeCell ref="H2:I2"/>
    <mergeCell ref="M2:N2"/>
    <mergeCell ref="B3:C3"/>
    <mergeCell ref="P2:Q2"/>
    <mergeCell ref="P3:Q3"/>
    <mergeCell ref="E3:F3"/>
  </mergeCells>
  <printOptions horizontalCentered="1"/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zoomScale="190" zoomScaleNormal="190" zoomScalePageLayoutView="190" workbookViewId="0">
      <selection activeCell="C14" sqref="C14"/>
    </sheetView>
  </sheetViews>
  <sheetFormatPr defaultColWidth="11.453125" defaultRowHeight="14.5" x14ac:dyDescent="0.35"/>
  <sheetData>
    <row r="1" spans="1:3" s="49" customFormat="1" x14ac:dyDescent="0.35">
      <c r="A1" s="49">
        <v>2015</v>
      </c>
      <c r="B1" s="49">
        <v>2016</v>
      </c>
      <c r="C1" s="49">
        <v>2017</v>
      </c>
    </row>
    <row r="2" spans="1:3" s="48" customFormat="1" x14ac:dyDescent="0.35">
      <c r="A2" s="48">
        <v>37650</v>
      </c>
      <c r="B2" s="48">
        <v>38650</v>
      </c>
      <c r="C2" s="48">
        <v>45500</v>
      </c>
    </row>
    <row r="3" spans="1:3" s="48" customFormat="1" x14ac:dyDescent="0.35">
      <c r="A3" s="48">
        <v>19500</v>
      </c>
      <c r="B3" s="48">
        <v>20000</v>
      </c>
      <c r="C3" s="48">
        <v>21000</v>
      </c>
    </row>
    <row r="4" spans="1:3" s="48" customFormat="1" x14ac:dyDescent="0.35">
      <c r="A4" s="48">
        <v>2250</v>
      </c>
      <c r="B4" s="48">
        <v>3200</v>
      </c>
      <c r="C4" s="48">
        <v>4200</v>
      </c>
    </row>
    <row r="5" spans="1:3" s="48" customFormat="1" x14ac:dyDescent="0.35">
      <c r="A5" s="48">
        <v>11000</v>
      </c>
      <c r="B5" s="48">
        <v>13000</v>
      </c>
      <c r="C5" s="48">
        <v>15000</v>
      </c>
    </row>
    <row r="6" spans="1:3" s="48" customFormat="1" x14ac:dyDescent="0.35">
      <c r="A6" s="48">
        <v>19300</v>
      </c>
      <c r="B6" s="48">
        <v>17500</v>
      </c>
      <c r="C6" s="48">
        <v>22410</v>
      </c>
    </row>
    <row r="7" spans="1:3" s="48" customFormat="1" x14ac:dyDescent="0.35">
      <c r="A7" s="48">
        <v>550</v>
      </c>
      <c r="B7" s="48">
        <v>650</v>
      </c>
      <c r="C7" s="48">
        <v>750</v>
      </c>
    </row>
    <row r="8" spans="1:3" s="48" customFormat="1" x14ac:dyDescent="0.35">
      <c r="B8" s="48">
        <v>11000</v>
      </c>
      <c r="C8" s="48">
        <v>11000</v>
      </c>
    </row>
    <row r="9" spans="1:3" s="48" customFormat="1" x14ac:dyDescent="0.35">
      <c r="A9" s="48">
        <f>SUM(A2:A8)</f>
        <v>90250</v>
      </c>
      <c r="B9" s="48">
        <f>SUM(B2:B8)</f>
        <v>104000</v>
      </c>
      <c r="C9" s="48">
        <f>SUM(C2:C8)</f>
        <v>119860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4344744E5A9574397ECDA8F4D412F4B" ma:contentTypeVersion="14" ma:contentTypeDescription="Új dokumentum létrehozása." ma:contentTypeScope="" ma:versionID="27892d69f4161c8e39efd4e07848ebbd">
  <xsd:schema xmlns:xsd="http://www.w3.org/2001/XMLSchema" xmlns:xs="http://www.w3.org/2001/XMLSchema" xmlns:p="http://schemas.microsoft.com/office/2006/metadata/properties" xmlns:ns3="ec279739-d2e9-44fd-b965-3480f38b9204" xmlns:ns4="faa3acf2-b6ad-4437-9d76-005814cf8c83" targetNamespace="http://schemas.microsoft.com/office/2006/metadata/properties" ma:root="true" ma:fieldsID="ad1e3c728465573c606a2e31dd05c326" ns3:_="" ns4:_="">
    <xsd:import namespace="ec279739-d2e9-44fd-b965-3480f38b9204"/>
    <xsd:import namespace="faa3acf2-b6ad-4437-9d76-005814cf8c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79739-d2e9-44fd-b965-3480f38b92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3acf2-b6ad-4437-9d76-005814cf8c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7D5610-CA0A-4A5A-91F9-805C8212E72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faa3acf2-b6ad-4437-9d76-005814cf8c83"/>
    <ds:schemaRef ds:uri="http://purl.org/dc/elements/1.1/"/>
    <ds:schemaRef ds:uri="http://schemas.microsoft.com/office/2006/metadata/properties"/>
    <ds:schemaRef ds:uri="ec279739-d2e9-44fd-b965-3480f38b9204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DC1A08F-F098-4076-8D24-8127A38D61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181915-30EC-428D-A0A3-BFD6402BA6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279739-d2e9-44fd-b965-3480f38b9204"/>
    <ds:schemaRef ds:uri="faa3acf2-b6ad-4437-9d76-005814cf8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Report2021_Budget2022</vt:lpstr>
      <vt:lpstr>Ark1</vt:lpstr>
      <vt:lpstr>Report2021_Budget2022!Print_Area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CSpeleers</dc:creator>
  <cp:lastModifiedBy>Mariagrazia Tagliabue</cp:lastModifiedBy>
  <cp:lastPrinted>2020-07-13T18:07:02Z</cp:lastPrinted>
  <dcterms:created xsi:type="dcterms:W3CDTF">2012-05-02T20:02:54Z</dcterms:created>
  <dcterms:modified xsi:type="dcterms:W3CDTF">2025-07-01T13:50:38Z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0x01010084344744E5A9574397ECDA8F4D412F4B</vt:lpwstr>
  </property>
</Properties>
</file>